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firstSheet="8" activeTab="8"/>
  </bookViews>
  <sheets>
    <sheet name="2004" sheetId="1" r:id="rId1"/>
    <sheet name="2005" sheetId="2" r:id="rId2"/>
    <sheet name="30062005" sheetId="3" r:id="rId3"/>
    <sheet name="30062005сесия" sheetId="4" r:id="rId4"/>
    <sheet name="12.2005" sheetId="5" r:id="rId5"/>
    <sheet name="2004 i 2005" sheetId="6" r:id="rId6"/>
    <sheet name="2006pl" sheetId="7" r:id="rId7"/>
    <sheet name="03.2006" sheetId="8" r:id="rId8"/>
    <sheet name="2007пл О" sheetId="9" r:id="rId9"/>
    <sheet name="2007доф" sheetId="10" r:id="rId10"/>
    <sheet name="2007пл.МД" sheetId="11" r:id="rId11"/>
    <sheet name="2007плДД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<sst xmlns="http://schemas.openxmlformats.org/spreadsheetml/2006/main" count="1202" uniqueCount="154">
  <si>
    <t>01-00</t>
  </si>
  <si>
    <t>02-00</t>
  </si>
  <si>
    <t>03-00</t>
  </si>
  <si>
    <t>05-00</t>
  </si>
  <si>
    <t>07-00</t>
  </si>
  <si>
    <t>10-00</t>
  </si>
  <si>
    <t>10-11</t>
  </si>
  <si>
    <t>10-15</t>
  </si>
  <si>
    <t>10-16</t>
  </si>
  <si>
    <t>10-20</t>
  </si>
  <si>
    <t>10-30</t>
  </si>
  <si>
    <t>10-40</t>
  </si>
  <si>
    <t>10-51</t>
  </si>
  <si>
    <t>10-62</t>
  </si>
  <si>
    <t>10-98</t>
  </si>
  <si>
    <t>42-00</t>
  </si>
  <si>
    <t>45-00</t>
  </si>
  <si>
    <t>46-00</t>
  </si>
  <si>
    <t>52-00</t>
  </si>
  <si>
    <t>ВИДОВЕ РАЗХОДИ</t>
  </si>
  <si>
    <t>&amp;</t>
  </si>
  <si>
    <t>Общо</t>
  </si>
  <si>
    <t>І. ЗАПЛАТИ ЗА ПЕРСОНАЛ, НАЕТ ПО ТРУДОВИ И СЛУЖЕБНИ ПРАВООТНОШЕНИЯ</t>
  </si>
  <si>
    <t>1. Заплати на персонала по трудови правоотношения</t>
  </si>
  <si>
    <t>01-01</t>
  </si>
  <si>
    <t>2.Заплати от правоотношения приравнени към трудовите</t>
  </si>
  <si>
    <t>01-03</t>
  </si>
  <si>
    <t>ІІ. ДРУГИ ВЪЗНАГРАЖДЕНИЯ И ПЛАЩАНИЯ НА ПЕРСОНАЛА</t>
  </si>
  <si>
    <t>1. За нещатен персонал по трудови правоотношения</t>
  </si>
  <si>
    <t>02-01</t>
  </si>
  <si>
    <t>2. За персонал на извънтрудови правоотношения</t>
  </si>
  <si>
    <t>02-02</t>
  </si>
  <si>
    <t>3.Изплатени суми от СБКО с характер на възнаграждение</t>
  </si>
  <si>
    <t>02-05</t>
  </si>
  <si>
    <t>ІІІ. СОЦИАЛНИ ОСИГУРОВКИ ОТ РАБОТОДАТЕЛЯ ЗА ДОО</t>
  </si>
  <si>
    <t>04-00</t>
  </si>
  <si>
    <t>1. Храна</t>
  </si>
  <si>
    <t>2.Медикаменти</t>
  </si>
  <si>
    <t>10-12</t>
  </si>
  <si>
    <t>3.Постелен инвентар и облекло</t>
  </si>
  <si>
    <t>10-13</t>
  </si>
  <si>
    <t>4.Учебни и научно-изсл. разходи и книги за библиотеки</t>
  </si>
  <si>
    <t>10-14</t>
  </si>
  <si>
    <t>5. Материали</t>
  </si>
  <si>
    <t>6. Вода, горива, ел. енергия</t>
  </si>
  <si>
    <t>7. Разходи за външни услуги</t>
  </si>
  <si>
    <t>8. Текущ ремонт</t>
  </si>
  <si>
    <t>9. Платени данъци, мита и такси</t>
  </si>
  <si>
    <t>10. Командировки в страната</t>
  </si>
  <si>
    <t>11. Разходи за застраховки</t>
  </si>
  <si>
    <t>12.Глоби,неустойки, нак.лихви , съдебни обещетения</t>
  </si>
  <si>
    <t>10-92</t>
  </si>
  <si>
    <t>7. Други некласифицирани разходи</t>
  </si>
  <si>
    <t>1. Други помощи по Решение на Общински съвет</t>
  </si>
  <si>
    <t>42-94</t>
  </si>
  <si>
    <t>22-00</t>
  </si>
  <si>
    <t>1.Разходи за основин ремонт на ДМА</t>
  </si>
  <si>
    <t>51-00</t>
  </si>
  <si>
    <t>2.Разходи за придобиване на ДМА</t>
  </si>
  <si>
    <t>3.Разходи за придобиване на НМА</t>
  </si>
  <si>
    <t>53-00</t>
  </si>
  <si>
    <t>ОБЩО РАЗХОДИ ПО БЮДЖЕТА</t>
  </si>
  <si>
    <t>ситово</t>
  </si>
  <si>
    <t>искра</t>
  </si>
  <si>
    <t>добротица</t>
  </si>
  <si>
    <t>любен</t>
  </si>
  <si>
    <t>попина</t>
  </si>
  <si>
    <t>гарван</t>
  </si>
  <si>
    <t>СПРАВКА ЗА РАЗХОДИТЕ ПО КМЕТСТВА ЗА ДЪРЖАВНИ И ОБЩИНСКИ ДЕЙНОСТИ В БЮДЖЕТА НА ОБЩИНА СИТОВО ЗА 2004Г.</t>
  </si>
  <si>
    <t>Таблица 8</t>
  </si>
  <si>
    <t>ІV. СОЦИАЛНИ ОСИГУРОВКИ ОТ РАБОТОДАТЕЛЯ ЗА УПФ</t>
  </si>
  <si>
    <t>V. ЗДРАВНО-ОСИГУРИТЕЛНИ ВНОСКИ ОТ РАБОТОДАТЕЛЯ</t>
  </si>
  <si>
    <t>VІ.  ЗДРАВНО-ОСИГУРИТЕЛНИ ВНОСКИ ЗА ДЗО</t>
  </si>
  <si>
    <t>VІІ. ИЗДРЪЖКА</t>
  </si>
  <si>
    <t>VІІІ. ОБЕЗЩЕТЕНИЯ И ПОМОЩИ ЗА ДОМАКИНСТВО</t>
  </si>
  <si>
    <t>ІХ. СУБСИДИИ ЗА НЕФИНАНСОВИ ПРЕДПРИЯТИЯ</t>
  </si>
  <si>
    <t>X. РАЗХОДИ ЗА ЧЛЕНСКИ ВНОС И УЧАСТИЕ В НЕТЪРГОВСКИ ОРГАНЗИЦИИ</t>
  </si>
  <si>
    <t>XІ. РАЗХОДИ ЗА ЛИХВИ ПО ЗАЕМИ</t>
  </si>
  <si>
    <t>XІІ. КАПИТАЛОВИ РАЗХОДИ</t>
  </si>
  <si>
    <t>01-02</t>
  </si>
  <si>
    <t>СПРАВКА ЗА РАЗХОДИТЕ ПО КМЕТСТВА ЗА ДЪРЖАВНИ И ОБЩИНСКИ ДЕЙНОСТИ В БЮДЖЕТА НА ОБЩИНА СИТОВО ЗА 2005Г.</t>
  </si>
  <si>
    <t>01-09</t>
  </si>
  <si>
    <t>2. Заплати на персонала по служебни правоотношения</t>
  </si>
  <si>
    <t>3.Заплати от правоотношения приравнени към трудовите</t>
  </si>
  <si>
    <t>4.ДМС и др.жъзнаграждения на персонала</t>
  </si>
  <si>
    <t>02-09</t>
  </si>
  <si>
    <t>4.Обезщетения за персонала с характер на възнаграждение</t>
  </si>
  <si>
    <t>02-08</t>
  </si>
  <si>
    <t>Босна</t>
  </si>
  <si>
    <t>10-91</t>
  </si>
  <si>
    <t>13.Глоби,неустойки, нак.лихви , съдебни обещетения</t>
  </si>
  <si>
    <t>14. Други некласифицирани разходи</t>
  </si>
  <si>
    <t>12.Др.разходи за СБКО(без разходите за осиг., данъци и тези по &amp;02-05)</t>
  </si>
  <si>
    <t>4.Капиталови трансфери</t>
  </si>
  <si>
    <t>55-00</t>
  </si>
  <si>
    <t>Ситово</t>
  </si>
  <si>
    <t>Искра</t>
  </si>
  <si>
    <t>Добротица</t>
  </si>
  <si>
    <t>Любен</t>
  </si>
  <si>
    <t>Попина</t>
  </si>
  <si>
    <t>Гарван</t>
  </si>
  <si>
    <t>5.Др.плащания и възнаграждения на персонала за с/ка на работодателя</t>
  </si>
  <si>
    <t>Годишен
план за
2005г.</t>
  </si>
  <si>
    <t>Годишен
план актуализиран за второ тримесечие за 2005г.</t>
  </si>
  <si>
    <t>Изпълне-
ние
за второ тримесечие на 2005г.</t>
  </si>
  <si>
    <t>СПРАВКА ЗА РАЗХОДИТЕ ПО КМЕТСТВА ЗА ДЪРЖАВНИ И ОБЩИНСКИ ДЕЙНОСТИ В БЮДЖЕТА НА ОБЩИНА СИТОВО ЗА ВТОРО ТРИМЕСЕЧИЕ НА 2005Г.</t>
  </si>
  <si>
    <t>29-00</t>
  </si>
  <si>
    <t>III.ЗАДЪЛЖИТЕЛНИ ОСИГ.ВНОСКИ ОТ РАБОТОДАТЕЛЯ</t>
  </si>
  <si>
    <t>1. СОЦИАЛНИ ОСИГУРОВКИ ОТ РАБОТОДАТЕЛЯ ЗА ДОО</t>
  </si>
  <si>
    <t>2. СОЦИАЛНИ ОСИГУРОВКИ ОТ РАБОТОДАТЕЛЯ ЗА УПФ</t>
  </si>
  <si>
    <t>3. ЗДРАВНО-ОСИГУРИТЕЛНИ ВНОСКИ ОТ РАБОТОДАТЕЛЯ</t>
  </si>
  <si>
    <t>4.  ВНОСКИ ЗА ДОПЪЛНИТЕЛНО ЗАДЪЛЖИТЕЛНО ОСИГУРЯВАНЕ</t>
  </si>
  <si>
    <t>IV. ИЗДРЪЖКА</t>
  </si>
  <si>
    <t>05-51</t>
  </si>
  <si>
    <t>05-52</t>
  </si>
  <si>
    <t>05-60</t>
  </si>
  <si>
    <t>05-80</t>
  </si>
  <si>
    <t>V. ОБЕЗЩЕТЕНИЯ И ПОМОЩИ ЗА ДОМАКИНСТВО</t>
  </si>
  <si>
    <t>43-00</t>
  </si>
  <si>
    <t>СПРАВКА ЗА РАЗХОДИТЕ ПО КМЕТСТВА ЗА ДЪРЖАВНИ И ОБЩИНСКИ ДЕЙНОСТИ В БЮДЖЕТА НА ОБЩИНА СИТОВО ЗА   2006Г.</t>
  </si>
  <si>
    <t>Годишен
план  за 2006г.</t>
  </si>
  <si>
    <t>Годишен
план за 2006г.</t>
  </si>
  <si>
    <t>VII. СУБСИДИИ НА ОРГАНИЗАЦИИ С НЕСТОПАНСКА ЦЕЛ</t>
  </si>
  <si>
    <t>VIII. РАЗХОДИ ЗА ЧЛЕНСКИ ВНОС И УЧАСТИЕ В НЕТЪРГОВСКИ ОРГАНЗИЦИИ</t>
  </si>
  <si>
    <t>IX. РАЗХОДИ ЗА ЛИХВИ ПО ЗАЕМИ</t>
  </si>
  <si>
    <t>X. ДРУГИ РАЗХОДИ ЗА ЛИХВИ</t>
  </si>
  <si>
    <t>VI. СУБСИДИИ ЗА НЕФИНАНС. ПРЕДПРИЯТИЯ ЗА ТЕКУЩА ДЕЙНОСТ</t>
  </si>
  <si>
    <t>XІ. КАПИТАЛОВИ РАЗХОДИ</t>
  </si>
  <si>
    <t>XII.РЕЗЕРВ ЗА НЕПРЕДВИДЕНИ  НЕОТЛОЖНИ РАЗХОДИ</t>
  </si>
  <si>
    <t>97-00</t>
  </si>
  <si>
    <t>Таблица 9</t>
  </si>
  <si>
    <t>СПРАВКА ЗА РАЗХОДИТЕ ПО КМЕТСТВА ЗА ДЪРЖАВНИ И ОБЩИНСКИ ДЕЙНОСТИ В БЮДЖЕТА НА ОБЩИНА СИТОВО ЗА ПЪРВО ТРИМЕСЕЧИЕ НА 2006Г.</t>
  </si>
  <si>
    <t>План 2006г.
/начален/</t>
  </si>
  <si>
    <t>Изпълнение за първо тримесечие на 2006г.</t>
  </si>
  <si>
    <t>42-14</t>
  </si>
  <si>
    <t>Годишен
план актуализиран за  2005г.</t>
  </si>
  <si>
    <t>Изпълне-
ние
за 2005г.</t>
  </si>
  <si>
    <t>XІI. РАЗХОДИ ЗА ДРУГИ ЛИХВИ</t>
  </si>
  <si>
    <t>XІІI. КАПИТАЛОВИ РАЗХОДИ</t>
  </si>
  <si>
    <t>босна</t>
  </si>
  <si>
    <t>всичко</t>
  </si>
  <si>
    <t>2005г.</t>
  </si>
  <si>
    <t>2004г.</t>
  </si>
  <si>
    <t>2. Други текущи трансфери за домакинства</t>
  </si>
  <si>
    <t>42-19</t>
  </si>
  <si>
    <t>План 2007
/общо/</t>
  </si>
  <si>
    <t>План 2007
/местни дейности/</t>
  </si>
  <si>
    <t>План 2007
/дофинансиране на Държавни д-сти/</t>
  </si>
  <si>
    <t xml:space="preserve">ОБЩО РАЗХОДИ ПО БЮДЖЕТА </t>
  </si>
  <si>
    <t>План 2007
/държавни д-сти/</t>
  </si>
  <si>
    <t>Таблица 9.1         СПРАВКА ЗА РАЗХОДИТЕ ПО КМЕТСТВА ЗА ДЪРЖАВНИ ДЕЙНОСТИ В БЮДЖЕТА НА ОБЩИНА СИТОВО ЗА 2007г.</t>
  </si>
  <si>
    <t>Таблица 9.2                                            СПРАВКА ЗА РАЗХОДИТЕ ПО КМЕТСТВА ЗА ОБЩИНСКИ ДЕЙНОСТИ В БЮДЖЕТА НА ОБЩИНА СИТОВО ЗА 2007г.</t>
  </si>
  <si>
    <t>Таблица 9.3                       СПРАВКА ЗА РАЗХОДИТЕ ПО КМЕТСТВА ЗА ДЪРЖАВНИ ДЕЙНОСТИ ДОФИНАНСИРАНИ С ОБЩИНСКИ ПРИХОДИ В БЮДЖЕТА НА ОБЩИНА СИТОВО ЗА 2007г.</t>
  </si>
  <si>
    <t>Таблица 9.4                          СПРАВКА ЗА РАЗХОДИТЕ ПО КМЕТСТВА ЗА ДЪРЖАВНИ И ОБЩИНСКИ ДЕЙНОСТИ В БЮДЖЕТА НА ОБЩИНА СИТОВО ЗА 2007г. - ОБЩА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</si>
</sst>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.##0"/>
  </numFmts>
  <fonts count="26">
    <font>
      <sz val="10"/>
      <name val="Arial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Arial Narrow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Garamond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8"/>
      <name val="Arial"/>
      <family val="0"/>
    </font>
    <font>
      <b/>
      <sz val="8"/>
      <name val="Garamond"/>
      <family val="1"/>
    </font>
    <font>
      <b/>
      <sz val="5.25"/>
      <name val="Arial"/>
      <family val="2"/>
    </font>
    <font>
      <b/>
      <sz val="5"/>
      <name val="Arial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0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sz val="9"/>
      <color indexed="8"/>
      <name val="Garamond"/>
      <family val="1"/>
    </font>
    <font>
      <b/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Garamond"/>
      <family val="1"/>
    </font>
    <font>
      <b/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5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4" xfId="0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4" xfId="0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 vertical="center"/>
    </xf>
    <xf numFmtId="0" fontId="23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1" fillId="0" borderId="3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Изпълнение на бюджет 2004 и 2005 Ситово</a:t>
            </a:r>
          </a:p>
        </c:rich>
      </c:tx>
      <c:layout/>
      <c:spPr>
        <a:noFill/>
        <a:ln>
          <a:noFill/>
        </a:ln>
      </c:spPr>
    </c:title>
    <c:view3D>
      <c:rotX val="18"/>
      <c:rotY val="3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2004г.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'[1]2004 и 2005'!$B$2</c:f>
              <c:numCache>
                <c:ptCount val="1"/>
                <c:pt idx="0">
                  <c:v>1001522</c:v>
                </c:pt>
              </c:numCache>
            </c:numRef>
          </c:val>
          <c:shape val="box"/>
        </c:ser>
        <c:ser>
          <c:idx val="1"/>
          <c:order val="1"/>
          <c:tx>
            <c:v>2005г.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val>
            <c:numRef>
              <c:f>'[1]2004 и 2005'!$B$3</c:f>
              <c:numCache>
                <c:ptCount val="1"/>
                <c:pt idx="0">
                  <c:v>1196128</c:v>
                </c:pt>
              </c:numCache>
            </c:numRef>
          </c:val>
          <c:shape val="box"/>
        </c:ser>
        <c:shape val="box"/>
        <c:axId val="47031577"/>
        <c:axId val="20631010"/>
      </c:bar3D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470315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Изпълнение на бюджет 2004 и 2005 Искра
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view3D>
      <c:rotX val="16"/>
      <c:rotY val="39"/>
      <c:depthPercent val="100"/>
      <c:rAngAx val="1"/>
    </c:view3D>
    <c:plotArea>
      <c:layout>
        <c:manualLayout>
          <c:xMode val="edge"/>
          <c:yMode val="edge"/>
          <c:x val="0.03325"/>
          <c:y val="0.14875"/>
          <c:w val="0.7972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2004г.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'[1]2004 и 2005'!$C$2</c:f>
              <c:numCache>
                <c:ptCount val="1"/>
                <c:pt idx="0">
                  <c:v>253218</c:v>
                </c:pt>
              </c:numCache>
            </c:numRef>
          </c:val>
          <c:shape val="box"/>
        </c:ser>
        <c:ser>
          <c:idx val="1"/>
          <c:order val="1"/>
          <c:tx>
            <c:v>2005г.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'[1]2004 и 2005'!$C$3</c:f>
              <c:numCache>
                <c:ptCount val="1"/>
                <c:pt idx="0">
                  <c:v>295796</c:v>
                </c:pt>
              </c:numCache>
            </c:numRef>
          </c:val>
          <c:shape val="box"/>
        </c:ser>
        <c:shape val="box"/>
        <c:axId val="51461363"/>
        <c:axId val="60499084"/>
      </c:bar3D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51461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7"/>
          <c:y val="0.54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Изпълнение на бюджет 2004 и 2005 Добротица
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view3D>
      <c:rotX val="16"/>
      <c:rotY val="39"/>
      <c:depthPercent val="100"/>
      <c:rAngAx val="1"/>
    </c:view3D>
    <c:plotArea>
      <c:layout>
        <c:manualLayout>
          <c:xMode val="edge"/>
          <c:yMode val="edge"/>
          <c:x val="0.03225"/>
          <c:y val="0.148"/>
          <c:w val="0.8025"/>
          <c:h val="0.852"/>
        </c:manualLayout>
      </c:layout>
      <c:bar3DChart>
        <c:barDir val="col"/>
        <c:grouping val="clustered"/>
        <c:varyColors val="0"/>
        <c:ser>
          <c:idx val="0"/>
          <c:order val="0"/>
          <c:tx>
            <c:v>2004г.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'[1]2004 и 2005'!$D$2</c:f>
              <c:numCache>
                <c:ptCount val="1"/>
                <c:pt idx="0">
                  <c:v>171953</c:v>
                </c:pt>
              </c:numCache>
            </c:numRef>
          </c:val>
          <c:shape val="box"/>
        </c:ser>
        <c:ser>
          <c:idx val="1"/>
          <c:order val="1"/>
          <c:tx>
            <c:v>2005г.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'[1]2004 и 2005'!$D$3</c:f>
              <c:numCache>
                <c:ptCount val="1"/>
                <c:pt idx="0">
                  <c:v>188627</c:v>
                </c:pt>
              </c:numCache>
            </c:numRef>
          </c:val>
          <c:shape val="box"/>
        </c:ser>
        <c:shape val="box"/>
        <c:axId val="7620845"/>
        <c:axId val="1478742"/>
      </c:bar3D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05"/>
          <c:y val="0.543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Изпълнение на бюджет 2004 и 2005 Любен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view3D>
      <c:rotX val="16"/>
      <c:rotY val="39"/>
      <c:depthPercent val="100"/>
      <c:rAngAx val="1"/>
    </c:view3D>
    <c:plotArea>
      <c:layout>
        <c:manualLayout>
          <c:xMode val="edge"/>
          <c:yMode val="edge"/>
          <c:x val="0.033"/>
          <c:y val="0.14675"/>
          <c:w val="0.782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2004г.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'[1]2004 и 2005'!$E$2</c:f>
              <c:numCache>
                <c:ptCount val="1"/>
                <c:pt idx="0">
                  <c:v>36776</c:v>
                </c:pt>
              </c:numCache>
            </c:numRef>
          </c:val>
          <c:shape val="box"/>
        </c:ser>
        <c:ser>
          <c:idx val="1"/>
          <c:order val="1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'[1]2004 и 2005'!$E$3</c:f>
              <c:numCache>
                <c:ptCount val="1"/>
                <c:pt idx="0">
                  <c:v>55292</c:v>
                </c:pt>
              </c:numCache>
            </c:numRef>
          </c:val>
          <c:shape val="box"/>
        </c:ser>
        <c:shape val="box"/>
        <c:axId val="13308679"/>
        <c:axId val="52669248"/>
      </c:bar3D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3308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15"/>
          <c:y val="0.54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3</xdr:col>
      <xdr:colOff>828675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733425"/>
        <a:ext cx="3124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</xdr:row>
      <xdr:rowOff>161925</xdr:rowOff>
    </xdr:from>
    <xdr:to>
      <xdr:col>8</xdr:col>
      <xdr:colOff>533400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286125" y="742950"/>
        <a:ext cx="29527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13</xdr:col>
      <xdr:colOff>590550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315075" y="752475"/>
        <a:ext cx="30289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3</xdr:col>
      <xdr:colOff>685800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9525" y="2867025"/>
        <a:ext cx="29718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zhodi%20kmetstva3006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30062005"/>
      <sheetName val="31122005"/>
      <sheetName val="2004 и 2005"/>
      <sheetName val="30062005сесия"/>
      <sheetName val="2006"/>
    </sheetNames>
    <sheetDataSet>
      <sheetData sheetId="4">
        <row r="2">
          <cell r="B2">
            <v>1001522</v>
          </cell>
          <cell r="C2">
            <v>253218</v>
          </cell>
          <cell r="D2">
            <v>171953</v>
          </cell>
          <cell r="E2">
            <v>36776</v>
          </cell>
        </row>
        <row r="3">
          <cell r="B3">
            <v>1196128</v>
          </cell>
          <cell r="C3">
            <v>295796</v>
          </cell>
          <cell r="D3">
            <v>188627</v>
          </cell>
          <cell r="E3">
            <v>55292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23" sqref="A23"/>
    </sheetView>
  </sheetViews>
  <sheetFormatPr defaultColWidth="9.140625" defaultRowHeight="12.75"/>
  <cols>
    <col min="1" max="1" width="58.421875" style="3" customWidth="1"/>
    <col min="2" max="2" width="5.57421875" style="2" bestFit="1" customWidth="1"/>
    <col min="3" max="4" width="10.57421875" style="2" bestFit="1" customWidth="1"/>
    <col min="5" max="5" width="11.57421875" style="2" bestFit="1" customWidth="1"/>
    <col min="6" max="6" width="9.140625" style="2" bestFit="1" customWidth="1"/>
    <col min="7" max="7" width="10.57421875" style="2" bestFit="1" customWidth="1"/>
    <col min="8" max="8" width="9.140625" style="2" bestFit="1" customWidth="1"/>
    <col min="9" max="9" width="12.7109375" style="2" bestFit="1" customWidth="1"/>
    <col min="10" max="16384" width="9.140625" style="3" customWidth="1"/>
  </cols>
  <sheetData>
    <row r="1" ht="18.75">
      <c r="A1" s="1" t="s">
        <v>69</v>
      </c>
    </row>
    <row r="2" spans="1:9" ht="17.25" customHeight="1">
      <c r="A2" s="115" t="s">
        <v>68</v>
      </c>
      <c r="B2" s="115"/>
      <c r="C2" s="115"/>
      <c r="D2" s="115"/>
      <c r="E2" s="115"/>
      <c r="F2" s="115"/>
      <c r="G2" s="115"/>
      <c r="H2" s="115"/>
      <c r="I2" s="115"/>
    </row>
    <row r="3" spans="4:8" ht="12.75">
      <c r="D3" s="25"/>
      <c r="E3" s="25"/>
      <c r="F3" s="25"/>
      <c r="G3" s="25"/>
      <c r="H3" s="25"/>
    </row>
    <row r="4" spans="1:9" ht="13.5" thickBot="1">
      <c r="A4" s="4"/>
      <c r="B4" s="5"/>
      <c r="C4" s="5"/>
      <c r="D4" s="5"/>
      <c r="E4" s="5"/>
      <c r="F4" s="5"/>
      <c r="G4" s="5"/>
      <c r="H4" s="5"/>
      <c r="I4" s="5"/>
    </row>
    <row r="5" spans="1:9" s="7" customFormat="1" ht="34.5" customHeight="1" thickBot="1" thickTop="1">
      <c r="A5" s="6" t="s">
        <v>19</v>
      </c>
      <c r="B5" s="6" t="s">
        <v>20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21</v>
      </c>
    </row>
    <row r="6" spans="1:9" ht="14.25" thickBot="1" thickTop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s="12" customFormat="1" ht="27.75" customHeight="1" thickTop="1">
      <c r="A7" s="9" t="s">
        <v>22</v>
      </c>
      <c r="B7" s="10" t="s">
        <v>0</v>
      </c>
      <c r="C7" s="11">
        <f>C8+C9</f>
        <v>188353</v>
      </c>
      <c r="D7" s="11">
        <f>D8</f>
        <v>135563</v>
      </c>
      <c r="E7" s="11">
        <f>E8</f>
        <v>90155</v>
      </c>
      <c r="F7" s="11">
        <f>F8</f>
        <v>19495</v>
      </c>
      <c r="G7" s="11">
        <f>G8</f>
        <v>55461</v>
      </c>
      <c r="H7" s="11">
        <f>H8+H9</f>
        <v>22090</v>
      </c>
      <c r="I7" s="11">
        <f>SUM(C7:H7)</f>
        <v>511117</v>
      </c>
    </row>
    <row r="8" spans="1:9" ht="15" customHeight="1">
      <c r="A8" s="13" t="s">
        <v>23</v>
      </c>
      <c r="B8" s="14" t="s">
        <v>24</v>
      </c>
      <c r="C8" s="15">
        <v>183317</v>
      </c>
      <c r="D8" s="15">
        <v>135563</v>
      </c>
      <c r="E8" s="15">
        <v>90155</v>
      </c>
      <c r="F8" s="15">
        <v>19495</v>
      </c>
      <c r="G8" s="15">
        <v>55461</v>
      </c>
      <c r="H8" s="15">
        <v>22090</v>
      </c>
      <c r="I8" s="15">
        <f>SUM(C7:H7)</f>
        <v>511117</v>
      </c>
    </row>
    <row r="9" spans="1:9" ht="15" customHeight="1">
      <c r="A9" s="13" t="s">
        <v>25</v>
      </c>
      <c r="B9" s="14" t="s">
        <v>26</v>
      </c>
      <c r="C9" s="15">
        <v>5036</v>
      </c>
      <c r="D9" s="15"/>
      <c r="E9" s="15"/>
      <c r="F9" s="15"/>
      <c r="G9" s="15"/>
      <c r="H9" s="15"/>
      <c r="I9" s="15">
        <f>SUM(C8:H8)</f>
        <v>506081</v>
      </c>
    </row>
    <row r="10" spans="1:9" s="12" customFormat="1" ht="15" customHeight="1">
      <c r="A10" s="16" t="s">
        <v>27</v>
      </c>
      <c r="B10" s="17" t="s">
        <v>1</v>
      </c>
      <c r="C10" s="18">
        <f aca="true" t="shared" si="0" ref="C10:H10">C11+C12+C13</f>
        <v>39969</v>
      </c>
      <c r="D10" s="18">
        <f t="shared" si="0"/>
        <v>5568</v>
      </c>
      <c r="E10" s="18">
        <f t="shared" si="0"/>
        <v>9628</v>
      </c>
      <c r="F10" s="18">
        <f t="shared" si="0"/>
        <v>585</v>
      </c>
      <c r="G10" s="18">
        <f t="shared" si="0"/>
        <v>3164</v>
      </c>
      <c r="H10" s="18">
        <f t="shared" si="0"/>
        <v>664</v>
      </c>
      <c r="I10" s="11">
        <f>SUM(C10:H10)</f>
        <v>59578</v>
      </c>
    </row>
    <row r="11" spans="1:9" ht="15" customHeight="1">
      <c r="A11" s="13" t="s">
        <v>28</v>
      </c>
      <c r="B11" s="14" t="s">
        <v>29</v>
      </c>
      <c r="C11" s="15">
        <v>16289</v>
      </c>
      <c r="D11" s="15">
        <v>1501</v>
      </c>
      <c r="E11" s="15">
        <v>6832</v>
      </c>
      <c r="F11" s="15"/>
      <c r="G11" s="15">
        <v>1501</v>
      </c>
      <c r="H11" s="15"/>
      <c r="I11" s="15">
        <f>SUM(C10:H10)</f>
        <v>59578</v>
      </c>
    </row>
    <row r="12" spans="1:9" ht="15" customHeight="1">
      <c r="A12" s="13" t="s">
        <v>30</v>
      </c>
      <c r="B12" s="14" t="s">
        <v>31</v>
      </c>
      <c r="C12" s="15">
        <v>17633</v>
      </c>
      <c r="D12" s="15"/>
      <c r="E12" s="15"/>
      <c r="F12" s="15"/>
      <c r="G12" s="15"/>
      <c r="H12" s="15"/>
      <c r="I12" s="15">
        <f>SUM(C11:H11)</f>
        <v>26123</v>
      </c>
    </row>
    <row r="13" spans="1:9" ht="15" customHeight="1">
      <c r="A13" s="13" t="s">
        <v>32</v>
      </c>
      <c r="B13" s="14" t="s">
        <v>33</v>
      </c>
      <c r="C13" s="15">
        <v>6047</v>
      </c>
      <c r="D13" s="15">
        <v>4067</v>
      </c>
      <c r="E13" s="15">
        <v>2796</v>
      </c>
      <c r="F13" s="15">
        <v>585</v>
      </c>
      <c r="G13" s="15">
        <v>1663</v>
      </c>
      <c r="H13" s="15">
        <v>664</v>
      </c>
      <c r="I13" s="15">
        <f>SUM(C12:H12)</f>
        <v>17633</v>
      </c>
    </row>
    <row r="14" spans="1:9" s="12" customFormat="1" ht="15" customHeight="1">
      <c r="A14" s="16" t="s">
        <v>34</v>
      </c>
      <c r="B14" s="17" t="s">
        <v>2</v>
      </c>
      <c r="C14" s="18">
        <v>59631</v>
      </c>
      <c r="D14" s="18">
        <v>38305</v>
      </c>
      <c r="E14" s="18">
        <v>26890</v>
      </c>
      <c r="F14" s="18">
        <v>5580</v>
      </c>
      <c r="G14" s="18">
        <v>15361</v>
      </c>
      <c r="H14" s="18">
        <v>6323</v>
      </c>
      <c r="I14" s="11">
        <f>SUM(C14:H14)</f>
        <v>152090</v>
      </c>
    </row>
    <row r="15" spans="1:9" s="12" customFormat="1" ht="15" customHeight="1">
      <c r="A15" s="16" t="s">
        <v>70</v>
      </c>
      <c r="B15" s="17" t="s">
        <v>35</v>
      </c>
      <c r="C15" s="18">
        <v>2839</v>
      </c>
      <c r="D15" s="18">
        <v>4865</v>
      </c>
      <c r="E15" s="18">
        <v>2974</v>
      </c>
      <c r="F15" s="18">
        <v>540</v>
      </c>
      <c r="G15" s="18">
        <v>1892</v>
      </c>
      <c r="H15" s="18">
        <v>540</v>
      </c>
      <c r="I15" s="11">
        <f>SUM(C15:H15)</f>
        <v>13650</v>
      </c>
    </row>
    <row r="16" spans="1:9" s="12" customFormat="1" ht="15" customHeight="1">
      <c r="A16" s="16" t="s">
        <v>71</v>
      </c>
      <c r="B16" s="17" t="s">
        <v>3</v>
      </c>
      <c r="C16" s="18">
        <v>9844</v>
      </c>
      <c r="D16" s="18">
        <v>6351</v>
      </c>
      <c r="E16" s="18">
        <v>4489</v>
      </c>
      <c r="F16" s="18">
        <v>904</v>
      </c>
      <c r="G16" s="18">
        <v>2647</v>
      </c>
      <c r="H16" s="18">
        <v>1023</v>
      </c>
      <c r="I16" s="11">
        <f>SUM(C16:H16)</f>
        <v>25258</v>
      </c>
    </row>
    <row r="17" spans="1:9" s="12" customFormat="1" ht="15" customHeight="1">
      <c r="A17" s="16" t="s">
        <v>72</v>
      </c>
      <c r="B17" s="17" t="s">
        <v>4</v>
      </c>
      <c r="C17" s="18">
        <v>2000</v>
      </c>
      <c r="D17" s="18">
        <v>1000</v>
      </c>
      <c r="E17" s="18">
        <v>1000</v>
      </c>
      <c r="F17" s="18"/>
      <c r="G17" s="18">
        <v>1000</v>
      </c>
      <c r="H17" s="18"/>
      <c r="I17" s="11">
        <f>SUM(C17:H17)</f>
        <v>5000</v>
      </c>
    </row>
    <row r="18" spans="1:9" s="12" customFormat="1" ht="15" customHeight="1">
      <c r="A18" s="16" t="s">
        <v>73</v>
      </c>
      <c r="B18" s="17" t="s">
        <v>5</v>
      </c>
      <c r="C18" s="18">
        <f aca="true" t="shared" si="1" ref="C18:H18">SUM(C19:C31)</f>
        <v>95255</v>
      </c>
      <c r="D18" s="18">
        <f t="shared" si="1"/>
        <v>33001</v>
      </c>
      <c r="E18" s="18">
        <f t="shared" si="1"/>
        <v>30240</v>
      </c>
      <c r="F18" s="18">
        <f t="shared" si="1"/>
        <v>4422</v>
      </c>
      <c r="G18" s="18">
        <f t="shared" si="1"/>
        <v>21045</v>
      </c>
      <c r="H18" s="18">
        <f t="shared" si="1"/>
        <v>5350</v>
      </c>
      <c r="I18" s="11">
        <f>SUM(C18:H18)</f>
        <v>189313</v>
      </c>
    </row>
    <row r="19" spans="1:9" ht="15" customHeight="1">
      <c r="A19" s="13" t="s">
        <v>36</v>
      </c>
      <c r="B19" s="14" t="s">
        <v>6</v>
      </c>
      <c r="C19" s="15">
        <v>3410</v>
      </c>
      <c r="D19" s="15">
        <v>3350</v>
      </c>
      <c r="E19" s="15">
        <v>3800</v>
      </c>
      <c r="F19" s="15">
        <v>700</v>
      </c>
      <c r="G19" s="15">
        <v>1140</v>
      </c>
      <c r="H19" s="15">
        <v>800</v>
      </c>
      <c r="I19" s="15">
        <f aca="true" t="shared" si="2" ref="I19:I31">SUM(C18:H18)</f>
        <v>189313</v>
      </c>
    </row>
    <row r="20" spans="1:9" ht="15" customHeight="1">
      <c r="A20" s="13" t="s">
        <v>37</v>
      </c>
      <c r="B20" s="14" t="s">
        <v>38</v>
      </c>
      <c r="C20" s="15"/>
      <c r="D20" s="15">
        <v>200</v>
      </c>
      <c r="E20" s="15"/>
      <c r="F20" s="15"/>
      <c r="G20" s="15"/>
      <c r="H20" s="15"/>
      <c r="I20" s="15">
        <f t="shared" si="2"/>
        <v>13200</v>
      </c>
    </row>
    <row r="21" spans="1:9" ht="15" customHeight="1">
      <c r="A21" s="13" t="s">
        <v>39</v>
      </c>
      <c r="B21" s="14" t="s">
        <v>40</v>
      </c>
      <c r="C21" s="15">
        <v>864</v>
      </c>
      <c r="D21" s="15">
        <v>100</v>
      </c>
      <c r="E21" s="15">
        <v>100</v>
      </c>
      <c r="F21" s="15">
        <v>50</v>
      </c>
      <c r="G21" s="15">
        <v>150</v>
      </c>
      <c r="H21" s="15">
        <v>50</v>
      </c>
      <c r="I21" s="15">
        <f t="shared" si="2"/>
        <v>200</v>
      </c>
    </row>
    <row r="22" spans="1:9" ht="15" customHeight="1">
      <c r="A22" s="13" t="s">
        <v>41</v>
      </c>
      <c r="B22" s="14" t="s">
        <v>42</v>
      </c>
      <c r="C22" s="15">
        <v>700</v>
      </c>
      <c r="D22" s="15">
        <v>600</v>
      </c>
      <c r="E22" s="15">
        <v>1100</v>
      </c>
      <c r="F22" s="15">
        <v>500</v>
      </c>
      <c r="G22" s="15">
        <v>600</v>
      </c>
      <c r="H22" s="15">
        <v>500</v>
      </c>
      <c r="I22" s="15">
        <f t="shared" si="2"/>
        <v>1314</v>
      </c>
    </row>
    <row r="23" spans="1:9" ht="15" customHeight="1">
      <c r="A23" s="13" t="s">
        <v>43</v>
      </c>
      <c r="B23" s="14" t="s">
        <v>7</v>
      </c>
      <c r="C23" s="15">
        <v>8100</v>
      </c>
      <c r="D23" s="15">
        <v>2416</v>
      </c>
      <c r="E23" s="15">
        <v>3050</v>
      </c>
      <c r="F23" s="15">
        <v>1072</v>
      </c>
      <c r="G23" s="15">
        <v>1550</v>
      </c>
      <c r="H23" s="15">
        <v>1000</v>
      </c>
      <c r="I23" s="15">
        <f t="shared" si="2"/>
        <v>4000</v>
      </c>
    </row>
    <row r="24" spans="1:9" ht="15" customHeight="1">
      <c r="A24" s="13" t="s">
        <v>44</v>
      </c>
      <c r="B24" s="14" t="s">
        <v>8</v>
      </c>
      <c r="C24" s="15">
        <v>34030</v>
      </c>
      <c r="D24" s="15">
        <v>19785</v>
      </c>
      <c r="E24" s="15">
        <v>18850</v>
      </c>
      <c r="F24" s="15">
        <v>1600</v>
      </c>
      <c r="G24" s="15">
        <v>15850</v>
      </c>
      <c r="H24" s="15">
        <v>2200</v>
      </c>
      <c r="I24" s="15">
        <f t="shared" si="2"/>
        <v>17188</v>
      </c>
    </row>
    <row r="25" spans="1:9" ht="15" customHeight="1">
      <c r="A25" s="13" t="s">
        <v>45</v>
      </c>
      <c r="B25" s="14" t="s">
        <v>9</v>
      </c>
      <c r="C25" s="15">
        <v>11475</v>
      </c>
      <c r="D25" s="15">
        <v>2400</v>
      </c>
      <c r="E25" s="15">
        <v>3200</v>
      </c>
      <c r="F25" s="15">
        <v>450</v>
      </c>
      <c r="G25" s="15">
        <v>205</v>
      </c>
      <c r="H25" s="15">
        <v>450</v>
      </c>
      <c r="I25" s="15">
        <f t="shared" si="2"/>
        <v>92315</v>
      </c>
    </row>
    <row r="26" spans="1:9" ht="15" customHeight="1">
      <c r="A26" s="13" t="s">
        <v>46</v>
      </c>
      <c r="B26" s="14" t="s">
        <v>10</v>
      </c>
      <c r="C26" s="15">
        <v>9466</v>
      </c>
      <c r="D26" s="15">
        <v>3800</v>
      </c>
      <c r="E26" s="15"/>
      <c r="F26" s="15"/>
      <c r="G26" s="15"/>
      <c r="H26" s="15"/>
      <c r="I26" s="15">
        <f t="shared" si="2"/>
        <v>18180</v>
      </c>
    </row>
    <row r="27" spans="1:9" ht="12.75">
      <c r="A27" s="13" t="s">
        <v>47</v>
      </c>
      <c r="B27" s="14" t="s">
        <v>11</v>
      </c>
      <c r="C27" s="15">
        <v>1390</v>
      </c>
      <c r="D27" s="15"/>
      <c r="E27" s="15"/>
      <c r="F27" s="15"/>
      <c r="G27" s="15"/>
      <c r="H27" s="15"/>
      <c r="I27" s="15">
        <f t="shared" si="2"/>
        <v>13266</v>
      </c>
    </row>
    <row r="28" spans="1:9" ht="12.75">
      <c r="A28" s="13" t="s">
        <v>48</v>
      </c>
      <c r="B28" s="14" t="s">
        <v>12</v>
      </c>
      <c r="C28" s="15">
        <v>4120</v>
      </c>
      <c r="D28" s="15">
        <v>250</v>
      </c>
      <c r="E28" s="15">
        <v>140</v>
      </c>
      <c r="F28" s="15">
        <v>50</v>
      </c>
      <c r="G28" s="15">
        <v>100</v>
      </c>
      <c r="H28" s="15">
        <v>50</v>
      </c>
      <c r="I28" s="15">
        <f t="shared" si="2"/>
        <v>1390</v>
      </c>
    </row>
    <row r="29" spans="1:9" ht="12.75">
      <c r="A29" s="13" t="s">
        <v>49</v>
      </c>
      <c r="B29" s="14" t="s">
        <v>13</v>
      </c>
      <c r="C29" s="15">
        <v>2500</v>
      </c>
      <c r="D29" s="15">
        <v>0</v>
      </c>
      <c r="E29" s="15">
        <v>0</v>
      </c>
      <c r="F29" s="15">
        <v>0</v>
      </c>
      <c r="G29" s="15">
        <v>0</v>
      </c>
      <c r="H29" s="15"/>
      <c r="I29" s="15">
        <f t="shared" si="2"/>
        <v>4710</v>
      </c>
    </row>
    <row r="30" spans="1:9" ht="12.75">
      <c r="A30" s="13" t="s">
        <v>50</v>
      </c>
      <c r="B30" s="14" t="s">
        <v>51</v>
      </c>
      <c r="C30" s="15">
        <v>8500</v>
      </c>
      <c r="D30" s="15"/>
      <c r="E30" s="15"/>
      <c r="F30" s="15"/>
      <c r="G30" s="15"/>
      <c r="H30" s="15"/>
      <c r="I30" s="15">
        <f t="shared" si="2"/>
        <v>2500</v>
      </c>
    </row>
    <row r="31" spans="1:9" ht="12.75">
      <c r="A31" s="13" t="s">
        <v>52</v>
      </c>
      <c r="B31" s="14" t="s">
        <v>14</v>
      </c>
      <c r="C31" s="15">
        <v>10700</v>
      </c>
      <c r="D31" s="15">
        <v>100</v>
      </c>
      <c r="E31" s="15">
        <v>0</v>
      </c>
      <c r="F31" s="15">
        <v>0</v>
      </c>
      <c r="G31" s="15">
        <v>1450</v>
      </c>
      <c r="H31" s="15">
        <v>300</v>
      </c>
      <c r="I31" s="15">
        <f t="shared" si="2"/>
        <v>8500</v>
      </c>
    </row>
    <row r="32" spans="1:9" s="12" customFormat="1" ht="12.75">
      <c r="A32" s="16" t="s">
        <v>74</v>
      </c>
      <c r="B32" s="17" t="s">
        <v>15</v>
      </c>
      <c r="C32" s="18">
        <f aca="true" t="shared" si="3" ref="C32:H32">C33</f>
        <v>800</v>
      </c>
      <c r="D32" s="18">
        <f t="shared" si="3"/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1">
        <f>SUM(C32:H32)</f>
        <v>800</v>
      </c>
    </row>
    <row r="33" spans="1:9" ht="12.75">
      <c r="A33" s="13" t="s">
        <v>53</v>
      </c>
      <c r="B33" s="14" t="s">
        <v>54</v>
      </c>
      <c r="C33" s="15">
        <v>800</v>
      </c>
      <c r="D33" s="15">
        <v>0</v>
      </c>
      <c r="E33" s="15">
        <v>0</v>
      </c>
      <c r="F33" s="15">
        <v>0</v>
      </c>
      <c r="G33" s="15">
        <v>0</v>
      </c>
      <c r="H33" s="15"/>
      <c r="I33" s="15">
        <f>SUM(C32:H32)</f>
        <v>800</v>
      </c>
    </row>
    <row r="34" spans="1:9" s="12" customFormat="1" ht="15" customHeight="1">
      <c r="A34" s="16" t="s">
        <v>75</v>
      </c>
      <c r="B34" s="17" t="s">
        <v>16</v>
      </c>
      <c r="C34" s="18">
        <v>37004</v>
      </c>
      <c r="D34" s="18"/>
      <c r="E34" s="18"/>
      <c r="F34" s="18"/>
      <c r="G34" s="18"/>
      <c r="H34" s="18"/>
      <c r="I34" s="11">
        <f>SUM(C34:H34)</f>
        <v>37004</v>
      </c>
    </row>
    <row r="35" spans="1:9" s="12" customFormat="1" ht="24.75" customHeight="1">
      <c r="A35" s="19" t="s">
        <v>76</v>
      </c>
      <c r="B35" s="17" t="s">
        <v>17</v>
      </c>
      <c r="C35" s="18">
        <v>1000</v>
      </c>
      <c r="D35" s="18">
        <v>0</v>
      </c>
      <c r="E35" s="18">
        <v>0</v>
      </c>
      <c r="F35" s="18">
        <v>0</v>
      </c>
      <c r="G35" s="18">
        <v>0</v>
      </c>
      <c r="H35" s="18"/>
      <c r="I35" s="11">
        <f aca="true" t="shared" si="4" ref="I35:I40">SUM(C35:H35)</f>
        <v>1000</v>
      </c>
    </row>
    <row r="36" spans="1:9" s="12" customFormat="1" ht="12.75">
      <c r="A36" s="20" t="s">
        <v>77</v>
      </c>
      <c r="B36" s="21" t="s">
        <v>55</v>
      </c>
      <c r="C36" s="22">
        <v>13200</v>
      </c>
      <c r="D36" s="22"/>
      <c r="E36" s="22"/>
      <c r="F36" s="22"/>
      <c r="G36" s="22"/>
      <c r="H36" s="22"/>
      <c r="I36" s="11">
        <f t="shared" si="4"/>
        <v>13200</v>
      </c>
    </row>
    <row r="37" spans="1:9" s="12" customFormat="1" ht="12.75">
      <c r="A37" s="20" t="s">
        <v>78</v>
      </c>
      <c r="B37" s="21"/>
      <c r="C37" s="22">
        <f aca="true" t="shared" si="5" ref="C37:H37">SUM(C38:C40)</f>
        <v>95982</v>
      </c>
      <c r="D37" s="22">
        <f t="shared" si="5"/>
        <v>0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11">
        <f t="shared" si="4"/>
        <v>95982</v>
      </c>
    </row>
    <row r="38" spans="1:9" s="12" customFormat="1" ht="15" customHeight="1">
      <c r="A38" s="26" t="s">
        <v>56</v>
      </c>
      <c r="B38" s="28" t="s">
        <v>57</v>
      </c>
      <c r="C38" s="29">
        <v>24200</v>
      </c>
      <c r="D38" s="22"/>
      <c r="E38" s="22"/>
      <c r="F38" s="22"/>
      <c r="G38" s="22"/>
      <c r="H38" s="22"/>
      <c r="I38" s="27">
        <f t="shared" si="4"/>
        <v>24200</v>
      </c>
    </row>
    <row r="39" spans="1:9" s="12" customFormat="1" ht="15" customHeight="1">
      <c r="A39" s="13" t="s">
        <v>58</v>
      </c>
      <c r="B39" s="14" t="s">
        <v>18</v>
      </c>
      <c r="C39" s="15">
        <v>46982</v>
      </c>
      <c r="D39" s="18"/>
      <c r="E39" s="18"/>
      <c r="F39" s="18"/>
      <c r="G39" s="18"/>
      <c r="H39" s="18"/>
      <c r="I39" s="18">
        <f t="shared" si="4"/>
        <v>46982</v>
      </c>
    </row>
    <row r="40" spans="1:9" s="12" customFormat="1" ht="15" customHeight="1">
      <c r="A40" s="13" t="s">
        <v>59</v>
      </c>
      <c r="B40" s="14" t="s">
        <v>60</v>
      </c>
      <c r="C40" s="15">
        <v>24800</v>
      </c>
      <c r="D40" s="18"/>
      <c r="E40" s="18"/>
      <c r="F40" s="18"/>
      <c r="G40" s="18"/>
      <c r="H40" s="18"/>
      <c r="I40" s="18">
        <f t="shared" si="4"/>
        <v>24800</v>
      </c>
    </row>
    <row r="41" spans="1:9" s="1" customFormat="1" ht="23.25" customHeight="1" thickBot="1">
      <c r="A41" s="113" t="s">
        <v>61</v>
      </c>
      <c r="B41" s="114"/>
      <c r="C41" s="23">
        <f aca="true" t="shared" si="6" ref="C41:I41">C37+C36+C35+C34+C32+C18+C17+C16+C15+C14+C10+C7</f>
        <v>545877</v>
      </c>
      <c r="D41" s="23">
        <f t="shared" si="6"/>
        <v>224653</v>
      </c>
      <c r="E41" s="23">
        <f t="shared" si="6"/>
        <v>165376</v>
      </c>
      <c r="F41" s="23">
        <f t="shared" si="6"/>
        <v>31526</v>
      </c>
      <c r="G41" s="23">
        <f t="shared" si="6"/>
        <v>100570</v>
      </c>
      <c r="H41" s="23">
        <f t="shared" si="6"/>
        <v>35990</v>
      </c>
      <c r="I41" s="23">
        <f t="shared" si="6"/>
        <v>1103992</v>
      </c>
    </row>
    <row r="42" ht="13.5" thickTop="1">
      <c r="B42" s="24"/>
    </row>
    <row r="43" ht="12.75">
      <c r="B43" s="24"/>
    </row>
    <row r="44" ht="12.75">
      <c r="B44" s="24"/>
    </row>
  </sheetData>
  <mergeCells count="2">
    <mergeCell ref="A41:B41"/>
    <mergeCell ref="A2:I2"/>
  </mergeCells>
  <printOptions/>
  <pageMargins left="0.75" right="0.75" top="1" bottom="1" header="0.5" footer="0.5"/>
  <pageSetup horizontalDpi="300" verticalDpi="300" orientation="landscape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6" sqref="C16"/>
    </sheetView>
  </sheetViews>
  <sheetFormatPr defaultColWidth="9.140625" defaultRowHeight="12.75"/>
  <cols>
    <col min="1" max="1" width="61.7109375" style="73" customWidth="1"/>
    <col min="2" max="2" width="8.421875" style="97" customWidth="1"/>
    <col min="3" max="3" width="14.7109375" style="97" customWidth="1"/>
    <col min="4" max="5" width="14.28125" style="97" customWidth="1"/>
    <col min="6" max="6" width="14.00390625" style="97" customWidth="1"/>
    <col min="7" max="7" width="15.00390625" style="97" customWidth="1"/>
    <col min="8" max="8" width="14.7109375" style="97" customWidth="1"/>
    <col min="9" max="9" width="13.7109375" style="97" customWidth="1"/>
    <col min="10" max="10" width="15.140625" style="97" customWidth="1"/>
    <col min="11" max="16384" width="9.140625" style="73" customWidth="1"/>
  </cols>
  <sheetData>
    <row r="1" spans="1:10" s="69" customFormat="1" ht="17.25" customHeight="1">
      <c r="A1" s="131" t="s">
        <v>152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3.5" thickBo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74" customFormat="1" ht="15.75" customHeight="1" thickBot="1" thickTop="1">
      <c r="A3" s="127" t="s">
        <v>19</v>
      </c>
      <c r="B3" s="127" t="s">
        <v>20</v>
      </c>
      <c r="C3" s="109" t="s">
        <v>95</v>
      </c>
      <c r="D3" s="109" t="s">
        <v>96</v>
      </c>
      <c r="E3" s="109" t="s">
        <v>97</v>
      </c>
      <c r="F3" s="109" t="s">
        <v>98</v>
      </c>
      <c r="G3" s="109" t="s">
        <v>88</v>
      </c>
      <c r="H3" s="109" t="s">
        <v>99</v>
      </c>
      <c r="I3" s="109" t="s">
        <v>100</v>
      </c>
      <c r="J3" s="109" t="s">
        <v>21</v>
      </c>
    </row>
    <row r="4" spans="1:10" ht="46.5" thickBot="1" thickTop="1">
      <c r="A4" s="128"/>
      <c r="B4" s="128"/>
      <c r="C4" s="107" t="s">
        <v>147</v>
      </c>
      <c r="D4" s="107" t="s">
        <v>147</v>
      </c>
      <c r="E4" s="107" t="s">
        <v>147</v>
      </c>
      <c r="F4" s="107" t="s">
        <v>147</v>
      </c>
      <c r="G4" s="107" t="s">
        <v>147</v>
      </c>
      <c r="H4" s="107" t="s">
        <v>147</v>
      </c>
      <c r="I4" s="107" t="s">
        <v>147</v>
      </c>
      <c r="J4" s="107" t="s">
        <v>147</v>
      </c>
    </row>
    <row r="5" spans="1:10" s="78" customFormat="1" ht="27.75" customHeight="1" thickTop="1">
      <c r="A5" s="76" t="s">
        <v>22</v>
      </c>
      <c r="B5" s="77" t="s">
        <v>0</v>
      </c>
      <c r="C5" s="99">
        <f aca="true" t="shared" si="0" ref="C5:I5">SUM(C6:C9)</f>
        <v>2528</v>
      </c>
      <c r="D5" s="99">
        <f t="shared" si="0"/>
        <v>0</v>
      </c>
      <c r="E5" s="99">
        <f t="shared" si="0"/>
        <v>0</v>
      </c>
      <c r="F5" s="99">
        <f t="shared" si="0"/>
        <v>0</v>
      </c>
      <c r="G5" s="99">
        <f t="shared" si="0"/>
        <v>1394</v>
      </c>
      <c r="H5" s="99">
        <f t="shared" si="0"/>
        <v>0</v>
      </c>
      <c r="I5" s="99">
        <f t="shared" si="0"/>
        <v>1394</v>
      </c>
      <c r="J5" s="99">
        <f aca="true" t="shared" si="1" ref="J5:J49">C5+D5+E5+F5+G5+H5+I5</f>
        <v>5316</v>
      </c>
    </row>
    <row r="6" spans="1:10" ht="15" customHeight="1">
      <c r="A6" s="79" t="s">
        <v>23</v>
      </c>
      <c r="B6" s="80" t="s">
        <v>24</v>
      </c>
      <c r="C6" s="100">
        <v>2528</v>
      </c>
      <c r="D6" s="100"/>
      <c r="E6" s="100"/>
      <c r="F6" s="100"/>
      <c r="G6" s="100">
        <v>1394</v>
      </c>
      <c r="H6" s="100"/>
      <c r="I6" s="100">
        <v>1394</v>
      </c>
      <c r="J6" s="99">
        <f t="shared" si="1"/>
        <v>5316</v>
      </c>
    </row>
    <row r="7" spans="1:10" ht="15" customHeight="1">
      <c r="A7" s="79" t="s">
        <v>82</v>
      </c>
      <c r="B7" s="80" t="s">
        <v>79</v>
      </c>
      <c r="C7" s="100"/>
      <c r="D7" s="100"/>
      <c r="E7" s="100"/>
      <c r="F7" s="100"/>
      <c r="G7" s="100"/>
      <c r="H7" s="100"/>
      <c r="I7" s="100"/>
      <c r="J7" s="99">
        <f t="shared" si="1"/>
        <v>0</v>
      </c>
    </row>
    <row r="8" spans="1:10" ht="15" customHeight="1">
      <c r="A8" s="79" t="s">
        <v>83</v>
      </c>
      <c r="B8" s="80" t="s">
        <v>26</v>
      </c>
      <c r="C8" s="100"/>
      <c r="D8" s="100"/>
      <c r="E8" s="100"/>
      <c r="F8" s="100"/>
      <c r="G8" s="100"/>
      <c r="H8" s="100"/>
      <c r="I8" s="100"/>
      <c r="J8" s="99">
        <f t="shared" si="1"/>
        <v>0</v>
      </c>
    </row>
    <row r="9" spans="1:10" ht="15" customHeight="1">
      <c r="A9" s="79" t="s">
        <v>84</v>
      </c>
      <c r="B9" s="80" t="s">
        <v>81</v>
      </c>
      <c r="C9" s="100"/>
      <c r="D9" s="100"/>
      <c r="E9" s="100"/>
      <c r="F9" s="100"/>
      <c r="G9" s="100"/>
      <c r="H9" s="100"/>
      <c r="I9" s="100"/>
      <c r="J9" s="99">
        <f t="shared" si="1"/>
        <v>0</v>
      </c>
    </row>
    <row r="10" spans="1:10" s="78" customFormat="1" ht="15" customHeight="1">
      <c r="A10" s="81" t="s">
        <v>27</v>
      </c>
      <c r="B10" s="82" t="s">
        <v>1</v>
      </c>
      <c r="C10" s="101">
        <f aca="true" t="shared" si="2" ref="C10:I10">SUM(C11:C15)</f>
        <v>75</v>
      </c>
      <c r="D10" s="101">
        <f t="shared" si="2"/>
        <v>0</v>
      </c>
      <c r="E10" s="101">
        <f t="shared" si="2"/>
        <v>0</v>
      </c>
      <c r="F10" s="101">
        <f t="shared" si="2"/>
        <v>0</v>
      </c>
      <c r="G10" s="101">
        <f t="shared" si="2"/>
        <v>42</v>
      </c>
      <c r="H10" s="101">
        <f t="shared" si="2"/>
        <v>0</v>
      </c>
      <c r="I10" s="101">
        <f t="shared" si="2"/>
        <v>42</v>
      </c>
      <c r="J10" s="99">
        <f t="shared" si="1"/>
        <v>159</v>
      </c>
    </row>
    <row r="11" spans="1:10" ht="15" customHeight="1">
      <c r="A11" s="79" t="s">
        <v>28</v>
      </c>
      <c r="B11" s="80" t="s">
        <v>29</v>
      </c>
      <c r="C11" s="100"/>
      <c r="D11" s="100"/>
      <c r="E11" s="100"/>
      <c r="F11" s="100"/>
      <c r="G11" s="100"/>
      <c r="H11" s="100"/>
      <c r="I11" s="100"/>
      <c r="J11" s="99">
        <f t="shared" si="1"/>
        <v>0</v>
      </c>
    </row>
    <row r="12" spans="1:10" ht="15" customHeight="1">
      <c r="A12" s="79" t="s">
        <v>30</v>
      </c>
      <c r="B12" s="80" t="s">
        <v>31</v>
      </c>
      <c r="C12" s="100"/>
      <c r="D12" s="100"/>
      <c r="E12" s="100"/>
      <c r="F12" s="100"/>
      <c r="G12" s="100"/>
      <c r="H12" s="100"/>
      <c r="I12" s="100"/>
      <c r="J12" s="99">
        <f t="shared" si="1"/>
        <v>0</v>
      </c>
    </row>
    <row r="13" spans="1:10" ht="15" customHeight="1">
      <c r="A13" s="79" t="s">
        <v>32</v>
      </c>
      <c r="B13" s="80" t="s">
        <v>33</v>
      </c>
      <c r="C13" s="100">
        <v>75</v>
      </c>
      <c r="D13" s="100"/>
      <c r="E13" s="100"/>
      <c r="F13" s="100"/>
      <c r="G13" s="100">
        <v>42</v>
      </c>
      <c r="H13" s="100"/>
      <c r="I13" s="100">
        <v>42</v>
      </c>
      <c r="J13" s="99">
        <f t="shared" si="1"/>
        <v>159</v>
      </c>
    </row>
    <row r="14" spans="1:10" ht="15" customHeight="1">
      <c r="A14" s="79" t="s">
        <v>86</v>
      </c>
      <c r="B14" s="80" t="s">
        <v>87</v>
      </c>
      <c r="C14" s="100"/>
      <c r="D14" s="100"/>
      <c r="E14" s="100"/>
      <c r="F14" s="100"/>
      <c r="G14" s="100"/>
      <c r="H14" s="100"/>
      <c r="I14" s="100"/>
      <c r="J14" s="99">
        <f t="shared" si="1"/>
        <v>0</v>
      </c>
    </row>
    <row r="15" spans="1:10" ht="15" customHeight="1">
      <c r="A15" s="79" t="s">
        <v>101</v>
      </c>
      <c r="B15" s="80" t="s">
        <v>85</v>
      </c>
      <c r="C15" s="100"/>
      <c r="D15" s="100"/>
      <c r="E15" s="100"/>
      <c r="F15" s="100"/>
      <c r="G15" s="100"/>
      <c r="H15" s="100"/>
      <c r="I15" s="100"/>
      <c r="J15" s="99">
        <f t="shared" si="1"/>
        <v>0</v>
      </c>
    </row>
    <row r="16" spans="1:10" s="85" customFormat="1" ht="15" customHeight="1">
      <c r="A16" s="83" t="s">
        <v>107</v>
      </c>
      <c r="B16" s="84" t="s">
        <v>3</v>
      </c>
      <c r="C16" s="102">
        <f aca="true" t="shared" si="3" ref="C16:I16">SUM(C17:C20)</f>
        <v>620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341</v>
      </c>
      <c r="H16" s="102">
        <f t="shared" si="3"/>
        <v>0</v>
      </c>
      <c r="I16" s="102">
        <f t="shared" si="3"/>
        <v>341</v>
      </c>
      <c r="J16" s="99">
        <f t="shared" si="1"/>
        <v>1302</v>
      </c>
    </row>
    <row r="17" spans="1:10" s="88" customFormat="1" ht="15" customHeight="1">
      <c r="A17" s="86" t="s">
        <v>108</v>
      </c>
      <c r="B17" s="87" t="s">
        <v>113</v>
      </c>
      <c r="C17" s="103">
        <v>492</v>
      </c>
      <c r="D17" s="103"/>
      <c r="E17" s="103"/>
      <c r="F17" s="103"/>
      <c r="G17" s="103">
        <v>285</v>
      </c>
      <c r="H17" s="103"/>
      <c r="I17" s="103">
        <v>285</v>
      </c>
      <c r="J17" s="99">
        <f t="shared" si="1"/>
        <v>1062</v>
      </c>
    </row>
    <row r="18" spans="1:10" s="88" customFormat="1" ht="15" customHeight="1">
      <c r="A18" s="86" t="s">
        <v>109</v>
      </c>
      <c r="B18" s="87" t="s">
        <v>114</v>
      </c>
      <c r="C18" s="103"/>
      <c r="D18" s="103"/>
      <c r="E18" s="103"/>
      <c r="F18" s="103"/>
      <c r="G18" s="103"/>
      <c r="H18" s="103"/>
      <c r="I18" s="103"/>
      <c r="J18" s="99">
        <f t="shared" si="1"/>
        <v>0</v>
      </c>
    </row>
    <row r="19" spans="1:10" s="88" customFormat="1" ht="15" customHeight="1">
      <c r="A19" s="86" t="s">
        <v>110</v>
      </c>
      <c r="B19" s="87" t="s">
        <v>115</v>
      </c>
      <c r="C19" s="103">
        <v>102</v>
      </c>
      <c r="D19" s="103"/>
      <c r="E19" s="103"/>
      <c r="F19" s="103"/>
      <c r="G19" s="103">
        <v>56</v>
      </c>
      <c r="H19" s="103"/>
      <c r="I19" s="103">
        <v>56</v>
      </c>
      <c r="J19" s="99">
        <f t="shared" si="1"/>
        <v>214</v>
      </c>
    </row>
    <row r="20" spans="1:10" s="88" customFormat="1" ht="15" customHeight="1">
      <c r="A20" s="86" t="s">
        <v>111</v>
      </c>
      <c r="B20" s="87" t="s">
        <v>116</v>
      </c>
      <c r="C20" s="103">
        <v>26</v>
      </c>
      <c r="D20" s="103"/>
      <c r="E20" s="103"/>
      <c r="F20" s="103"/>
      <c r="G20" s="103"/>
      <c r="H20" s="103"/>
      <c r="I20" s="103"/>
      <c r="J20" s="99">
        <f t="shared" si="1"/>
        <v>26</v>
      </c>
    </row>
    <row r="21" spans="1:10" s="78" customFormat="1" ht="15" customHeight="1">
      <c r="A21" s="81" t="s">
        <v>112</v>
      </c>
      <c r="B21" s="82" t="s">
        <v>5</v>
      </c>
      <c r="C21" s="101">
        <f aca="true" t="shared" si="4" ref="C21:I21">SUM(C22:C35)</f>
        <v>0</v>
      </c>
      <c r="D21" s="101">
        <f t="shared" si="4"/>
        <v>0</v>
      </c>
      <c r="E21" s="101">
        <f t="shared" si="4"/>
        <v>0</v>
      </c>
      <c r="F21" s="101">
        <f t="shared" si="4"/>
        <v>0</v>
      </c>
      <c r="G21" s="101">
        <f t="shared" si="4"/>
        <v>0</v>
      </c>
      <c r="H21" s="101">
        <f t="shared" si="4"/>
        <v>0</v>
      </c>
      <c r="I21" s="101">
        <f t="shared" si="4"/>
        <v>0</v>
      </c>
      <c r="J21" s="99">
        <f t="shared" si="1"/>
        <v>0</v>
      </c>
    </row>
    <row r="22" spans="1:10" ht="15" customHeight="1">
      <c r="A22" s="79" t="s">
        <v>36</v>
      </c>
      <c r="B22" s="80" t="s">
        <v>6</v>
      </c>
      <c r="C22" s="100"/>
      <c r="D22" s="100"/>
      <c r="E22" s="100"/>
      <c r="F22" s="100"/>
      <c r="G22" s="100"/>
      <c r="H22" s="100"/>
      <c r="I22" s="100"/>
      <c r="J22" s="99">
        <f t="shared" si="1"/>
        <v>0</v>
      </c>
    </row>
    <row r="23" spans="1:10" ht="15" customHeight="1">
      <c r="A23" s="79" t="s">
        <v>37</v>
      </c>
      <c r="B23" s="80" t="s">
        <v>38</v>
      </c>
      <c r="C23" s="100"/>
      <c r="D23" s="100"/>
      <c r="E23" s="100"/>
      <c r="F23" s="100"/>
      <c r="G23" s="100"/>
      <c r="H23" s="100"/>
      <c r="I23" s="100"/>
      <c r="J23" s="99">
        <f t="shared" si="1"/>
        <v>0</v>
      </c>
    </row>
    <row r="24" spans="1:10" ht="15" customHeight="1">
      <c r="A24" s="79" t="s">
        <v>39</v>
      </c>
      <c r="B24" s="80" t="s">
        <v>40</v>
      </c>
      <c r="C24" s="100"/>
      <c r="D24" s="100"/>
      <c r="E24" s="100"/>
      <c r="F24" s="100"/>
      <c r="G24" s="100"/>
      <c r="H24" s="100"/>
      <c r="I24" s="100"/>
      <c r="J24" s="99">
        <f t="shared" si="1"/>
        <v>0</v>
      </c>
    </row>
    <row r="25" spans="1:10" ht="15" customHeight="1">
      <c r="A25" s="79" t="s">
        <v>41</v>
      </c>
      <c r="B25" s="80" t="s">
        <v>42</v>
      </c>
      <c r="C25" s="100"/>
      <c r="D25" s="100"/>
      <c r="E25" s="100"/>
      <c r="F25" s="100"/>
      <c r="G25" s="100"/>
      <c r="H25" s="100"/>
      <c r="I25" s="100"/>
      <c r="J25" s="99">
        <f t="shared" si="1"/>
        <v>0</v>
      </c>
    </row>
    <row r="26" spans="1:10" ht="15" customHeight="1">
      <c r="A26" s="79" t="s">
        <v>43</v>
      </c>
      <c r="B26" s="80" t="s">
        <v>7</v>
      </c>
      <c r="C26" s="100"/>
      <c r="D26" s="100"/>
      <c r="E26" s="100"/>
      <c r="F26" s="100"/>
      <c r="G26" s="100"/>
      <c r="H26" s="100"/>
      <c r="I26" s="100"/>
      <c r="J26" s="99">
        <f t="shared" si="1"/>
        <v>0</v>
      </c>
    </row>
    <row r="27" spans="1:10" ht="15" customHeight="1">
      <c r="A27" s="79" t="s">
        <v>44</v>
      </c>
      <c r="B27" s="80" t="s">
        <v>8</v>
      </c>
      <c r="C27" s="100"/>
      <c r="D27" s="100"/>
      <c r="E27" s="100"/>
      <c r="F27" s="100"/>
      <c r="G27" s="100"/>
      <c r="H27" s="100"/>
      <c r="I27" s="100"/>
      <c r="J27" s="99">
        <f t="shared" si="1"/>
        <v>0</v>
      </c>
    </row>
    <row r="28" spans="1:10" ht="15" customHeight="1">
      <c r="A28" s="79" t="s">
        <v>45</v>
      </c>
      <c r="B28" s="80" t="s">
        <v>9</v>
      </c>
      <c r="C28" s="100"/>
      <c r="D28" s="100"/>
      <c r="E28" s="100"/>
      <c r="F28" s="100"/>
      <c r="G28" s="100"/>
      <c r="H28" s="100"/>
      <c r="I28" s="100"/>
      <c r="J28" s="99">
        <f t="shared" si="1"/>
        <v>0</v>
      </c>
    </row>
    <row r="29" spans="1:10" ht="15" customHeight="1">
      <c r="A29" s="79" t="s">
        <v>46</v>
      </c>
      <c r="B29" s="80" t="s">
        <v>10</v>
      </c>
      <c r="C29" s="100"/>
      <c r="D29" s="100"/>
      <c r="E29" s="100"/>
      <c r="F29" s="100"/>
      <c r="G29" s="100"/>
      <c r="H29" s="100"/>
      <c r="I29" s="100"/>
      <c r="J29" s="99">
        <f t="shared" si="1"/>
        <v>0</v>
      </c>
    </row>
    <row r="30" spans="1:10" ht="12.75">
      <c r="A30" s="79" t="s">
        <v>47</v>
      </c>
      <c r="B30" s="80" t="s">
        <v>11</v>
      </c>
      <c r="C30" s="100"/>
      <c r="D30" s="100"/>
      <c r="E30" s="100"/>
      <c r="F30" s="100"/>
      <c r="G30" s="100"/>
      <c r="H30" s="100"/>
      <c r="I30" s="100"/>
      <c r="J30" s="99">
        <f t="shared" si="1"/>
        <v>0</v>
      </c>
    </row>
    <row r="31" spans="1:10" ht="12.75">
      <c r="A31" s="79" t="s">
        <v>48</v>
      </c>
      <c r="B31" s="80" t="s">
        <v>12</v>
      </c>
      <c r="C31" s="100"/>
      <c r="D31" s="100"/>
      <c r="E31" s="100"/>
      <c r="F31" s="100"/>
      <c r="G31" s="100"/>
      <c r="H31" s="100"/>
      <c r="I31" s="100"/>
      <c r="J31" s="99">
        <f t="shared" si="1"/>
        <v>0</v>
      </c>
    </row>
    <row r="32" spans="1:10" ht="12.75">
      <c r="A32" s="79" t="s">
        <v>49</v>
      </c>
      <c r="B32" s="80" t="s">
        <v>13</v>
      </c>
      <c r="C32" s="100"/>
      <c r="D32" s="100"/>
      <c r="E32" s="100"/>
      <c r="F32" s="100"/>
      <c r="G32" s="100"/>
      <c r="H32" s="100"/>
      <c r="I32" s="100"/>
      <c r="J32" s="99">
        <f t="shared" si="1"/>
        <v>0</v>
      </c>
    </row>
    <row r="33" spans="1:10" ht="12.75">
      <c r="A33" s="79" t="s">
        <v>92</v>
      </c>
      <c r="B33" s="80" t="s">
        <v>89</v>
      </c>
      <c r="C33" s="100"/>
      <c r="D33" s="100"/>
      <c r="E33" s="100"/>
      <c r="F33" s="100"/>
      <c r="G33" s="100"/>
      <c r="H33" s="100"/>
      <c r="I33" s="100"/>
      <c r="J33" s="99">
        <f t="shared" si="1"/>
        <v>0</v>
      </c>
    </row>
    <row r="34" spans="1:10" ht="12.75">
      <c r="A34" s="79" t="s">
        <v>90</v>
      </c>
      <c r="B34" s="80" t="s">
        <v>51</v>
      </c>
      <c r="C34" s="100"/>
      <c r="D34" s="100"/>
      <c r="E34" s="100"/>
      <c r="F34" s="100"/>
      <c r="G34" s="100"/>
      <c r="H34" s="100"/>
      <c r="I34" s="100"/>
      <c r="J34" s="99">
        <f t="shared" si="1"/>
        <v>0</v>
      </c>
    </row>
    <row r="35" spans="1:10" ht="12.75">
      <c r="A35" s="79" t="s">
        <v>91</v>
      </c>
      <c r="B35" s="80" t="s">
        <v>14</v>
      </c>
      <c r="C35" s="100"/>
      <c r="D35" s="100"/>
      <c r="E35" s="100"/>
      <c r="F35" s="100"/>
      <c r="G35" s="100"/>
      <c r="H35" s="100"/>
      <c r="I35" s="100"/>
      <c r="J35" s="99">
        <f t="shared" si="1"/>
        <v>0</v>
      </c>
    </row>
    <row r="36" spans="1:10" s="78" customFormat="1" ht="12.75">
      <c r="A36" s="81" t="s">
        <v>117</v>
      </c>
      <c r="B36" s="82" t="s">
        <v>15</v>
      </c>
      <c r="C36" s="101">
        <f aca="true" t="shared" si="5" ref="C36:I36">C38+C37</f>
        <v>0</v>
      </c>
      <c r="D36" s="101">
        <f t="shared" si="5"/>
        <v>0</v>
      </c>
      <c r="E36" s="101">
        <f t="shared" si="5"/>
        <v>0</v>
      </c>
      <c r="F36" s="101">
        <f t="shared" si="5"/>
        <v>0</v>
      </c>
      <c r="G36" s="101">
        <f t="shared" si="5"/>
        <v>0</v>
      </c>
      <c r="H36" s="101">
        <f t="shared" si="5"/>
        <v>0</v>
      </c>
      <c r="I36" s="101">
        <f t="shared" si="5"/>
        <v>0</v>
      </c>
      <c r="J36" s="99">
        <f t="shared" si="1"/>
        <v>0</v>
      </c>
    </row>
    <row r="37" spans="1:10" ht="12.75">
      <c r="A37" s="79" t="s">
        <v>53</v>
      </c>
      <c r="B37" s="80" t="s">
        <v>134</v>
      </c>
      <c r="C37" s="100"/>
      <c r="D37" s="100"/>
      <c r="E37" s="100"/>
      <c r="F37" s="100"/>
      <c r="G37" s="100"/>
      <c r="H37" s="100"/>
      <c r="I37" s="100"/>
      <c r="J37" s="99">
        <f t="shared" si="1"/>
        <v>0</v>
      </c>
    </row>
    <row r="38" spans="1:10" ht="12.75">
      <c r="A38" s="79" t="s">
        <v>143</v>
      </c>
      <c r="B38" s="80" t="s">
        <v>144</v>
      </c>
      <c r="C38" s="100"/>
      <c r="D38" s="100"/>
      <c r="E38" s="100"/>
      <c r="F38" s="100"/>
      <c r="G38" s="100"/>
      <c r="H38" s="100"/>
      <c r="I38" s="100"/>
      <c r="J38" s="99">
        <f t="shared" si="1"/>
        <v>0</v>
      </c>
    </row>
    <row r="39" spans="1:10" ht="12.75">
      <c r="A39" s="83" t="s">
        <v>126</v>
      </c>
      <c r="B39" s="84" t="s">
        <v>118</v>
      </c>
      <c r="C39" s="102"/>
      <c r="D39" s="102"/>
      <c r="E39" s="102"/>
      <c r="F39" s="102"/>
      <c r="G39" s="102"/>
      <c r="H39" s="102"/>
      <c r="I39" s="102"/>
      <c r="J39" s="99">
        <f t="shared" si="1"/>
        <v>0</v>
      </c>
    </row>
    <row r="40" spans="1:10" s="78" customFormat="1" ht="15" customHeight="1">
      <c r="A40" s="81" t="s">
        <v>122</v>
      </c>
      <c r="B40" s="82" t="s">
        <v>16</v>
      </c>
      <c r="C40" s="101"/>
      <c r="D40" s="101"/>
      <c r="E40" s="101"/>
      <c r="F40" s="101"/>
      <c r="G40" s="101"/>
      <c r="H40" s="101"/>
      <c r="I40" s="101"/>
      <c r="J40" s="99">
        <f t="shared" si="1"/>
        <v>0</v>
      </c>
    </row>
    <row r="41" spans="1:10" s="78" customFormat="1" ht="24.75" customHeight="1">
      <c r="A41" s="89" t="s">
        <v>123</v>
      </c>
      <c r="B41" s="82" t="s">
        <v>17</v>
      </c>
      <c r="C41" s="101"/>
      <c r="D41" s="101"/>
      <c r="E41" s="101"/>
      <c r="F41" s="101"/>
      <c r="G41" s="101"/>
      <c r="H41" s="101"/>
      <c r="I41" s="101"/>
      <c r="J41" s="99">
        <f t="shared" si="1"/>
        <v>0</v>
      </c>
    </row>
    <row r="42" spans="1:10" s="78" customFormat="1" ht="12.75">
      <c r="A42" s="90" t="s">
        <v>124</v>
      </c>
      <c r="B42" s="91" t="s">
        <v>55</v>
      </c>
      <c r="C42" s="104"/>
      <c r="D42" s="104"/>
      <c r="E42" s="104"/>
      <c r="F42" s="104"/>
      <c r="G42" s="104"/>
      <c r="H42" s="104"/>
      <c r="I42" s="104"/>
      <c r="J42" s="99">
        <f t="shared" si="1"/>
        <v>0</v>
      </c>
    </row>
    <row r="43" spans="1:10" s="78" customFormat="1" ht="12.75">
      <c r="A43" s="90" t="s">
        <v>125</v>
      </c>
      <c r="B43" s="91" t="s">
        <v>106</v>
      </c>
      <c r="C43" s="104"/>
      <c r="D43" s="104"/>
      <c r="E43" s="104"/>
      <c r="F43" s="104"/>
      <c r="G43" s="104"/>
      <c r="H43" s="104"/>
      <c r="I43" s="104"/>
      <c r="J43" s="99">
        <f t="shared" si="1"/>
        <v>0</v>
      </c>
    </row>
    <row r="44" spans="1:10" s="78" customFormat="1" ht="12.75">
      <c r="A44" s="90" t="s">
        <v>127</v>
      </c>
      <c r="B44" s="91"/>
      <c r="C44" s="104">
        <f aca="true" t="shared" si="6" ref="C44:I44">SUM(C45:C48)</f>
        <v>0</v>
      </c>
      <c r="D44" s="104">
        <f t="shared" si="6"/>
        <v>0</v>
      </c>
      <c r="E44" s="104">
        <f t="shared" si="6"/>
        <v>0</v>
      </c>
      <c r="F44" s="104">
        <f t="shared" si="6"/>
        <v>0</v>
      </c>
      <c r="G44" s="104">
        <f t="shared" si="6"/>
        <v>0</v>
      </c>
      <c r="H44" s="104">
        <f t="shared" si="6"/>
        <v>0</v>
      </c>
      <c r="I44" s="104">
        <f t="shared" si="6"/>
        <v>0</v>
      </c>
      <c r="J44" s="99">
        <f t="shared" si="1"/>
        <v>0</v>
      </c>
    </row>
    <row r="45" spans="1:10" s="78" customFormat="1" ht="15" customHeight="1">
      <c r="A45" s="92" t="s">
        <v>56</v>
      </c>
      <c r="B45" s="93" t="s">
        <v>57</v>
      </c>
      <c r="C45" s="105"/>
      <c r="D45" s="105"/>
      <c r="E45" s="105"/>
      <c r="F45" s="105"/>
      <c r="G45" s="105"/>
      <c r="H45" s="105"/>
      <c r="I45" s="105"/>
      <c r="J45" s="99">
        <f t="shared" si="1"/>
        <v>0</v>
      </c>
    </row>
    <row r="46" spans="1:10" s="78" customFormat="1" ht="15" customHeight="1">
      <c r="A46" s="79" t="s">
        <v>58</v>
      </c>
      <c r="B46" s="80" t="s">
        <v>18</v>
      </c>
      <c r="C46" s="100"/>
      <c r="D46" s="100"/>
      <c r="E46" s="100"/>
      <c r="F46" s="100"/>
      <c r="G46" s="100"/>
      <c r="H46" s="100"/>
      <c r="I46" s="100"/>
      <c r="J46" s="99">
        <f t="shared" si="1"/>
        <v>0</v>
      </c>
    </row>
    <row r="47" spans="1:10" s="78" customFormat="1" ht="15" customHeight="1">
      <c r="A47" s="79" t="s">
        <v>59</v>
      </c>
      <c r="B47" s="80" t="s">
        <v>60</v>
      </c>
      <c r="C47" s="100"/>
      <c r="D47" s="100"/>
      <c r="E47" s="100"/>
      <c r="F47" s="100"/>
      <c r="G47" s="100"/>
      <c r="H47" s="100"/>
      <c r="I47" s="100"/>
      <c r="J47" s="99">
        <f t="shared" si="1"/>
        <v>0</v>
      </c>
    </row>
    <row r="48" spans="1:10" s="78" customFormat="1" ht="15" customHeight="1">
      <c r="A48" s="79" t="s">
        <v>93</v>
      </c>
      <c r="B48" s="80" t="s">
        <v>94</v>
      </c>
      <c r="C48" s="100"/>
      <c r="D48" s="100"/>
      <c r="E48" s="100"/>
      <c r="F48" s="100"/>
      <c r="G48" s="100"/>
      <c r="H48" s="100"/>
      <c r="I48" s="100"/>
      <c r="J48" s="99">
        <f t="shared" si="1"/>
        <v>0</v>
      </c>
    </row>
    <row r="49" spans="1:10" s="78" customFormat="1" ht="15" customHeight="1">
      <c r="A49" s="94" t="s">
        <v>128</v>
      </c>
      <c r="B49" s="84" t="s">
        <v>129</v>
      </c>
      <c r="C49" s="102"/>
      <c r="D49" s="102"/>
      <c r="E49" s="102"/>
      <c r="F49" s="102"/>
      <c r="G49" s="102"/>
      <c r="H49" s="102"/>
      <c r="I49" s="102"/>
      <c r="J49" s="99">
        <f t="shared" si="1"/>
        <v>0</v>
      </c>
    </row>
    <row r="50" spans="1:10" s="95" customFormat="1" ht="23.25" customHeight="1" thickBot="1">
      <c r="A50" s="129" t="s">
        <v>148</v>
      </c>
      <c r="B50" s="130"/>
      <c r="C50" s="106">
        <f aca="true" t="shared" si="7" ref="C50:I50">C49+C44+C43+C42+C41+C40+C39+C36+C21+C16+C10+C5</f>
        <v>3223</v>
      </c>
      <c r="D50" s="106">
        <f t="shared" si="7"/>
        <v>0</v>
      </c>
      <c r="E50" s="106">
        <f t="shared" si="7"/>
        <v>0</v>
      </c>
      <c r="F50" s="106">
        <f t="shared" si="7"/>
        <v>0</v>
      </c>
      <c r="G50" s="106">
        <f t="shared" si="7"/>
        <v>1777</v>
      </c>
      <c r="H50" s="106">
        <f t="shared" si="7"/>
        <v>0</v>
      </c>
      <c r="I50" s="106">
        <f t="shared" si="7"/>
        <v>1777</v>
      </c>
      <c r="J50" s="106">
        <f>J49+J44+J43+J42+J41+J40+J39+J36+J21+J20+J19+J18+J17+J10+J5</f>
        <v>6777</v>
      </c>
    </row>
    <row r="51" ht="13.5" thickTop="1">
      <c r="B51" s="96"/>
    </row>
    <row r="52" spans="2:9" ht="12.75">
      <c r="B52" s="96"/>
      <c r="C52" s="98"/>
      <c r="D52" s="98"/>
      <c r="E52" s="98"/>
      <c r="F52" s="98"/>
      <c r="G52" s="98"/>
      <c r="H52" s="98"/>
      <c r="I52" s="98"/>
    </row>
    <row r="53" ht="12.75">
      <c r="B53" s="96"/>
    </row>
  </sheetData>
  <mergeCells count="4">
    <mergeCell ref="A50:B50"/>
    <mergeCell ref="A1:J1"/>
    <mergeCell ref="A3:A4"/>
    <mergeCell ref="B3:B4"/>
  </mergeCells>
  <printOptions/>
  <pageMargins left="0.5905511811023623" right="0.75" top="0.07874015748031496" bottom="0.07874015748031496" header="0" footer="0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6" sqref="C16"/>
    </sheetView>
  </sheetViews>
  <sheetFormatPr defaultColWidth="9.140625" defaultRowHeight="12.75"/>
  <cols>
    <col min="1" max="1" width="60.00390625" style="73" customWidth="1"/>
    <col min="2" max="2" width="6.28125" style="97" customWidth="1"/>
    <col min="3" max="10" width="14.7109375" style="97" customWidth="1"/>
    <col min="11" max="16384" width="9.140625" style="73" customWidth="1"/>
  </cols>
  <sheetData>
    <row r="1" spans="1:10" s="69" customFormat="1" ht="17.25" customHeight="1">
      <c r="A1" s="126" t="s">
        <v>151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3.5" thickBo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74" customFormat="1" ht="15.75" customHeight="1" thickBot="1" thickTop="1">
      <c r="A3" s="127" t="s">
        <v>19</v>
      </c>
      <c r="B3" s="127" t="s">
        <v>20</v>
      </c>
      <c r="C3" s="108" t="s">
        <v>95</v>
      </c>
      <c r="D3" s="108" t="s">
        <v>96</v>
      </c>
      <c r="E3" s="108" t="s">
        <v>97</v>
      </c>
      <c r="F3" s="108" t="s">
        <v>98</v>
      </c>
      <c r="G3" s="108" t="s">
        <v>88</v>
      </c>
      <c r="H3" s="108" t="s">
        <v>99</v>
      </c>
      <c r="I3" s="108" t="s">
        <v>100</v>
      </c>
      <c r="J3" s="109" t="s">
        <v>21</v>
      </c>
    </row>
    <row r="4" spans="1:10" ht="34.5" customHeight="1" thickBot="1" thickTop="1">
      <c r="A4" s="128"/>
      <c r="B4" s="128"/>
      <c r="C4" s="75" t="s">
        <v>146</v>
      </c>
      <c r="D4" s="75" t="s">
        <v>146</v>
      </c>
      <c r="E4" s="75" t="s">
        <v>146</v>
      </c>
      <c r="F4" s="75" t="s">
        <v>146</v>
      </c>
      <c r="G4" s="75" t="s">
        <v>146</v>
      </c>
      <c r="H4" s="75" t="s">
        <v>146</v>
      </c>
      <c r="I4" s="75" t="s">
        <v>146</v>
      </c>
      <c r="J4" s="75" t="s">
        <v>146</v>
      </c>
    </row>
    <row r="5" spans="1:10" s="78" customFormat="1" ht="27.75" customHeight="1" thickTop="1">
      <c r="A5" s="76" t="s">
        <v>22</v>
      </c>
      <c r="B5" s="77" t="s">
        <v>0</v>
      </c>
      <c r="C5" s="99">
        <f>SUM(C6:C9)</f>
        <v>20829</v>
      </c>
      <c r="D5" s="99">
        <f aca="true" t="shared" si="0" ref="D5:I5">SUM(D6:D9)</f>
        <v>3808</v>
      </c>
      <c r="E5" s="99">
        <f t="shared" si="0"/>
        <v>2600</v>
      </c>
      <c r="F5" s="99">
        <f t="shared" si="0"/>
        <v>0</v>
      </c>
      <c r="G5" s="99">
        <f t="shared" si="0"/>
        <v>1232</v>
      </c>
      <c r="H5" s="99">
        <f t="shared" si="0"/>
        <v>2644</v>
      </c>
      <c r="I5" s="99">
        <f t="shared" si="0"/>
        <v>3950</v>
      </c>
      <c r="J5" s="99">
        <f aca="true" t="shared" si="1" ref="J5:J49">C5+D5+E5+F5+G5+H5+I5</f>
        <v>35063</v>
      </c>
    </row>
    <row r="6" spans="1:10" ht="15" customHeight="1">
      <c r="A6" s="79" t="s">
        <v>23</v>
      </c>
      <c r="B6" s="80" t="s">
        <v>24</v>
      </c>
      <c r="C6" s="100">
        <v>14132</v>
      </c>
      <c r="D6" s="100">
        <v>3808</v>
      </c>
      <c r="E6" s="100">
        <v>2600</v>
      </c>
      <c r="F6" s="100"/>
      <c r="G6" s="100">
        <v>1232</v>
      </c>
      <c r="H6" s="100">
        <v>2644</v>
      </c>
      <c r="I6" s="100">
        <v>3950</v>
      </c>
      <c r="J6" s="99">
        <f t="shared" si="1"/>
        <v>28366</v>
      </c>
    </row>
    <row r="7" spans="1:10" ht="15" customHeight="1">
      <c r="A7" s="79" t="s">
        <v>82</v>
      </c>
      <c r="B7" s="80" t="s">
        <v>79</v>
      </c>
      <c r="C7" s="100"/>
      <c r="D7" s="100"/>
      <c r="E7" s="100"/>
      <c r="F7" s="100"/>
      <c r="G7" s="100"/>
      <c r="H7" s="100"/>
      <c r="I7" s="100"/>
      <c r="J7" s="99">
        <f t="shared" si="1"/>
        <v>0</v>
      </c>
    </row>
    <row r="8" spans="1:10" ht="15" customHeight="1">
      <c r="A8" s="79" t="s">
        <v>83</v>
      </c>
      <c r="B8" s="80" t="s">
        <v>26</v>
      </c>
      <c r="C8" s="100">
        <v>6697</v>
      </c>
      <c r="D8" s="100"/>
      <c r="E8" s="100"/>
      <c r="F8" s="100"/>
      <c r="G8" s="100"/>
      <c r="H8" s="100"/>
      <c r="I8" s="100"/>
      <c r="J8" s="99">
        <f t="shared" si="1"/>
        <v>6697</v>
      </c>
    </row>
    <row r="9" spans="1:10" ht="15" customHeight="1">
      <c r="A9" s="79" t="s">
        <v>84</v>
      </c>
      <c r="B9" s="80" t="s">
        <v>81</v>
      </c>
      <c r="C9" s="100"/>
      <c r="D9" s="100"/>
      <c r="E9" s="100"/>
      <c r="F9" s="100"/>
      <c r="G9" s="100"/>
      <c r="H9" s="100"/>
      <c r="I9" s="100"/>
      <c r="J9" s="99">
        <f t="shared" si="1"/>
        <v>0</v>
      </c>
    </row>
    <row r="10" spans="1:10" s="78" customFormat="1" ht="15" customHeight="1">
      <c r="A10" s="81" t="s">
        <v>27</v>
      </c>
      <c r="B10" s="82" t="s">
        <v>1</v>
      </c>
      <c r="C10" s="101">
        <f>SUM(C11:C15)</f>
        <v>5324</v>
      </c>
      <c r="D10" s="101">
        <f aca="true" t="shared" si="2" ref="D10:I10">SUM(D11:D15)</f>
        <v>115</v>
      </c>
      <c r="E10" s="101">
        <f t="shared" si="2"/>
        <v>978</v>
      </c>
      <c r="F10" s="101">
        <f t="shared" si="2"/>
        <v>0</v>
      </c>
      <c r="G10" s="101">
        <f t="shared" si="2"/>
        <v>37</v>
      </c>
      <c r="H10" s="101">
        <f t="shared" si="2"/>
        <v>79</v>
      </c>
      <c r="I10" s="101">
        <f t="shared" si="2"/>
        <v>118</v>
      </c>
      <c r="J10" s="99">
        <f t="shared" si="1"/>
        <v>6651</v>
      </c>
    </row>
    <row r="11" spans="1:10" ht="15" customHeight="1">
      <c r="A11" s="79" t="s">
        <v>28</v>
      </c>
      <c r="B11" s="80" t="s">
        <v>29</v>
      </c>
      <c r="C11" s="100"/>
      <c r="D11" s="100"/>
      <c r="E11" s="100"/>
      <c r="F11" s="100"/>
      <c r="G11" s="100"/>
      <c r="H11" s="100"/>
      <c r="I11" s="100"/>
      <c r="J11" s="99">
        <f t="shared" si="1"/>
        <v>0</v>
      </c>
    </row>
    <row r="12" spans="1:10" ht="15" customHeight="1">
      <c r="A12" s="79" t="s">
        <v>30</v>
      </c>
      <c r="B12" s="80" t="s">
        <v>31</v>
      </c>
      <c r="C12" s="100">
        <v>4900</v>
      </c>
      <c r="D12" s="100"/>
      <c r="E12" s="100">
        <v>900</v>
      </c>
      <c r="F12" s="100"/>
      <c r="G12" s="100"/>
      <c r="H12" s="100"/>
      <c r="I12" s="100"/>
      <c r="J12" s="99">
        <f t="shared" si="1"/>
        <v>5800</v>
      </c>
    </row>
    <row r="13" spans="1:10" ht="15" customHeight="1">
      <c r="A13" s="79" t="s">
        <v>32</v>
      </c>
      <c r="B13" s="80" t="s">
        <v>33</v>
      </c>
      <c r="C13" s="100">
        <v>424</v>
      </c>
      <c r="D13" s="100">
        <v>115</v>
      </c>
      <c r="E13" s="100">
        <v>78</v>
      </c>
      <c r="F13" s="100"/>
      <c r="G13" s="100">
        <v>37</v>
      </c>
      <c r="H13" s="100">
        <v>79</v>
      </c>
      <c r="I13" s="100">
        <v>118</v>
      </c>
      <c r="J13" s="99">
        <f t="shared" si="1"/>
        <v>851</v>
      </c>
    </row>
    <row r="14" spans="1:10" ht="15" customHeight="1">
      <c r="A14" s="79" t="s">
        <v>86</v>
      </c>
      <c r="B14" s="80" t="s">
        <v>87</v>
      </c>
      <c r="C14" s="100"/>
      <c r="D14" s="100"/>
      <c r="E14" s="100"/>
      <c r="F14" s="100"/>
      <c r="G14" s="100"/>
      <c r="H14" s="100"/>
      <c r="I14" s="100"/>
      <c r="J14" s="99">
        <f t="shared" si="1"/>
        <v>0</v>
      </c>
    </row>
    <row r="15" spans="1:10" ht="15" customHeight="1">
      <c r="A15" s="79" t="s">
        <v>101</v>
      </c>
      <c r="B15" s="80" t="s">
        <v>85</v>
      </c>
      <c r="C15" s="100"/>
      <c r="D15" s="100"/>
      <c r="E15" s="100"/>
      <c r="F15" s="100"/>
      <c r="G15" s="100"/>
      <c r="H15" s="100"/>
      <c r="I15" s="100"/>
      <c r="J15" s="99">
        <f t="shared" si="1"/>
        <v>0</v>
      </c>
    </row>
    <row r="16" spans="1:10" s="85" customFormat="1" ht="15" customHeight="1">
      <c r="A16" s="83" t="s">
        <v>107</v>
      </c>
      <c r="B16" s="84" t="s">
        <v>3</v>
      </c>
      <c r="C16" s="102">
        <f>SUM(C17:C20)</f>
        <v>6218</v>
      </c>
      <c r="D16" s="102">
        <f aca="true" t="shared" si="3" ref="D16:I16">SUM(D17:D20)</f>
        <v>933</v>
      </c>
      <c r="E16" s="102">
        <f t="shared" si="3"/>
        <v>636</v>
      </c>
      <c r="F16" s="102">
        <f t="shared" si="3"/>
        <v>0</v>
      </c>
      <c r="G16" s="102">
        <f t="shared" si="3"/>
        <v>301</v>
      </c>
      <c r="H16" s="102">
        <f t="shared" si="3"/>
        <v>647</v>
      </c>
      <c r="I16" s="102">
        <f t="shared" si="3"/>
        <v>966</v>
      </c>
      <c r="J16" s="99">
        <f t="shared" si="1"/>
        <v>9701</v>
      </c>
    </row>
    <row r="17" spans="1:10" s="88" customFormat="1" ht="15" customHeight="1">
      <c r="A17" s="86" t="s">
        <v>108</v>
      </c>
      <c r="B17" s="87" t="s">
        <v>113</v>
      </c>
      <c r="C17" s="103">
        <v>4760</v>
      </c>
      <c r="D17" s="103">
        <v>750</v>
      </c>
      <c r="E17" s="103">
        <v>532</v>
      </c>
      <c r="F17" s="103"/>
      <c r="G17" s="103">
        <v>212</v>
      </c>
      <c r="H17" s="103">
        <v>541</v>
      </c>
      <c r="I17" s="103">
        <v>808</v>
      </c>
      <c r="J17" s="99">
        <f t="shared" si="1"/>
        <v>7603</v>
      </c>
    </row>
    <row r="18" spans="1:10" s="88" customFormat="1" ht="15" customHeight="1">
      <c r="A18" s="86" t="s">
        <v>109</v>
      </c>
      <c r="B18" s="87" t="s">
        <v>114</v>
      </c>
      <c r="C18" s="103"/>
      <c r="D18" s="103"/>
      <c r="E18" s="103"/>
      <c r="F18" s="103"/>
      <c r="G18" s="103"/>
      <c r="H18" s="103"/>
      <c r="I18" s="103"/>
      <c r="J18" s="99">
        <f t="shared" si="1"/>
        <v>0</v>
      </c>
    </row>
    <row r="19" spans="1:10" s="88" customFormat="1" ht="15" customHeight="1">
      <c r="A19" s="86" t="s">
        <v>110</v>
      </c>
      <c r="B19" s="87" t="s">
        <v>115</v>
      </c>
      <c r="C19" s="103">
        <v>1020</v>
      </c>
      <c r="D19" s="103">
        <v>153</v>
      </c>
      <c r="E19" s="103">
        <v>104</v>
      </c>
      <c r="F19" s="103"/>
      <c r="G19" s="103">
        <v>49</v>
      </c>
      <c r="H19" s="103">
        <v>106</v>
      </c>
      <c r="I19" s="103">
        <v>158</v>
      </c>
      <c r="J19" s="99">
        <f t="shared" si="1"/>
        <v>1590</v>
      </c>
    </row>
    <row r="20" spans="1:10" s="88" customFormat="1" ht="15" customHeight="1">
      <c r="A20" s="86" t="s">
        <v>111</v>
      </c>
      <c r="B20" s="87" t="s">
        <v>116</v>
      </c>
      <c r="C20" s="103">
        <v>438</v>
      </c>
      <c r="D20" s="103">
        <v>30</v>
      </c>
      <c r="E20" s="103"/>
      <c r="F20" s="103"/>
      <c r="G20" s="103">
        <v>40</v>
      </c>
      <c r="H20" s="103"/>
      <c r="I20" s="103"/>
      <c r="J20" s="99">
        <f t="shared" si="1"/>
        <v>508</v>
      </c>
    </row>
    <row r="21" spans="1:10" s="78" customFormat="1" ht="15" customHeight="1">
      <c r="A21" s="81" t="s">
        <v>112</v>
      </c>
      <c r="B21" s="82" t="s">
        <v>5</v>
      </c>
      <c r="C21" s="101">
        <f>SUM(C22:C35)</f>
        <v>253873</v>
      </c>
      <c r="D21" s="101">
        <f aca="true" t="shared" si="4" ref="D21:I21">SUM(D22:D35)</f>
        <v>38308</v>
      </c>
      <c r="E21" s="101">
        <f t="shared" si="4"/>
        <v>18838</v>
      </c>
      <c r="F21" s="101">
        <f t="shared" si="4"/>
        <v>10003</v>
      </c>
      <c r="G21" s="101">
        <f t="shared" si="4"/>
        <v>7850</v>
      </c>
      <c r="H21" s="101">
        <f t="shared" si="4"/>
        <v>14435</v>
      </c>
      <c r="I21" s="101">
        <f t="shared" si="4"/>
        <v>12233</v>
      </c>
      <c r="J21" s="99">
        <f t="shared" si="1"/>
        <v>355540</v>
      </c>
    </row>
    <row r="22" spans="1:10" ht="15" customHeight="1">
      <c r="A22" s="79" t="s">
        <v>36</v>
      </c>
      <c r="B22" s="80" t="s">
        <v>6</v>
      </c>
      <c r="C22" s="100">
        <v>4100</v>
      </c>
      <c r="D22" s="100">
        <v>6900</v>
      </c>
      <c r="E22" s="100">
        <v>2000</v>
      </c>
      <c r="F22" s="100">
        <v>1500</v>
      </c>
      <c r="G22" s="100">
        <v>800</v>
      </c>
      <c r="H22" s="100">
        <v>1300</v>
      </c>
      <c r="I22" s="100">
        <v>1300</v>
      </c>
      <c r="J22" s="99">
        <f t="shared" si="1"/>
        <v>17900</v>
      </c>
    </row>
    <row r="23" spans="1:10" ht="15" customHeight="1">
      <c r="A23" s="79" t="s">
        <v>37</v>
      </c>
      <c r="B23" s="80" t="s">
        <v>38</v>
      </c>
      <c r="C23" s="100"/>
      <c r="D23" s="100"/>
      <c r="E23" s="100"/>
      <c r="F23" s="100"/>
      <c r="G23" s="100"/>
      <c r="H23" s="100"/>
      <c r="I23" s="100"/>
      <c r="J23" s="99">
        <f t="shared" si="1"/>
        <v>0</v>
      </c>
    </row>
    <row r="24" spans="1:10" ht="15" customHeight="1">
      <c r="A24" s="79" t="s">
        <v>39</v>
      </c>
      <c r="B24" s="80" t="s">
        <v>40</v>
      </c>
      <c r="C24" s="100">
        <v>400</v>
      </c>
      <c r="D24" s="100">
        <v>700</v>
      </c>
      <c r="E24" s="100">
        <v>150</v>
      </c>
      <c r="F24" s="100">
        <v>200</v>
      </c>
      <c r="G24" s="100">
        <v>150</v>
      </c>
      <c r="H24" s="100">
        <v>150</v>
      </c>
      <c r="I24" s="100">
        <v>150</v>
      </c>
      <c r="J24" s="99">
        <f t="shared" si="1"/>
        <v>1900</v>
      </c>
    </row>
    <row r="25" spans="1:10" ht="15" customHeight="1">
      <c r="A25" s="79" t="s">
        <v>41</v>
      </c>
      <c r="B25" s="80" t="s">
        <v>42</v>
      </c>
      <c r="C25" s="100"/>
      <c r="D25" s="100"/>
      <c r="E25" s="100"/>
      <c r="F25" s="100"/>
      <c r="G25" s="100"/>
      <c r="H25" s="100"/>
      <c r="I25" s="100"/>
      <c r="J25" s="99">
        <f t="shared" si="1"/>
        <v>0</v>
      </c>
    </row>
    <row r="26" spans="1:10" ht="15" customHeight="1">
      <c r="A26" s="79" t="s">
        <v>43</v>
      </c>
      <c r="B26" s="80" t="s">
        <v>7</v>
      </c>
      <c r="C26" s="100">
        <v>35000</v>
      </c>
      <c r="D26" s="100">
        <v>2407</v>
      </c>
      <c r="E26" s="100">
        <v>2077</v>
      </c>
      <c r="F26" s="100">
        <v>672</v>
      </c>
      <c r="G26" s="100">
        <v>1200</v>
      </c>
      <c r="H26" s="100">
        <v>2114</v>
      </c>
      <c r="I26" s="100">
        <v>2300</v>
      </c>
      <c r="J26" s="99">
        <f t="shared" si="1"/>
        <v>45770</v>
      </c>
    </row>
    <row r="27" spans="1:10" ht="15" customHeight="1">
      <c r="A27" s="79" t="s">
        <v>44</v>
      </c>
      <c r="B27" s="80" t="s">
        <v>8</v>
      </c>
      <c r="C27" s="100">
        <v>84112</v>
      </c>
      <c r="D27" s="100">
        <v>25800</v>
      </c>
      <c r="E27" s="100">
        <v>9800</v>
      </c>
      <c r="F27" s="100">
        <v>5900</v>
      </c>
      <c r="G27" s="100">
        <v>4000</v>
      </c>
      <c r="H27" s="100">
        <v>8100</v>
      </c>
      <c r="I27" s="100">
        <v>6200</v>
      </c>
      <c r="J27" s="99">
        <f t="shared" si="1"/>
        <v>143912</v>
      </c>
    </row>
    <row r="28" spans="1:10" ht="15" customHeight="1">
      <c r="A28" s="79" t="s">
        <v>45</v>
      </c>
      <c r="B28" s="80" t="s">
        <v>9</v>
      </c>
      <c r="C28" s="100">
        <v>104721</v>
      </c>
      <c r="D28" s="100">
        <v>2101</v>
      </c>
      <c r="E28" s="100">
        <v>4511</v>
      </c>
      <c r="F28" s="100">
        <v>1531</v>
      </c>
      <c r="G28" s="100">
        <v>1500</v>
      </c>
      <c r="H28" s="100">
        <v>2471</v>
      </c>
      <c r="I28" s="100">
        <v>1983</v>
      </c>
      <c r="J28" s="99">
        <f t="shared" si="1"/>
        <v>118818</v>
      </c>
    </row>
    <row r="29" spans="1:10" ht="15" customHeight="1">
      <c r="A29" s="79" t="s">
        <v>46</v>
      </c>
      <c r="B29" s="80" t="s">
        <v>10</v>
      </c>
      <c r="C29" s="100"/>
      <c r="D29" s="100"/>
      <c r="E29" s="100"/>
      <c r="F29" s="100"/>
      <c r="G29" s="100"/>
      <c r="H29" s="100"/>
      <c r="I29" s="100"/>
      <c r="J29" s="99">
        <f t="shared" si="1"/>
        <v>0</v>
      </c>
    </row>
    <row r="30" spans="1:10" ht="12.75">
      <c r="A30" s="79" t="s">
        <v>47</v>
      </c>
      <c r="B30" s="80" t="s">
        <v>11</v>
      </c>
      <c r="C30" s="100">
        <v>3740</v>
      </c>
      <c r="D30" s="100"/>
      <c r="E30" s="100"/>
      <c r="F30" s="100"/>
      <c r="G30" s="100"/>
      <c r="H30" s="100"/>
      <c r="I30" s="100"/>
      <c r="J30" s="99">
        <f t="shared" si="1"/>
        <v>3740</v>
      </c>
    </row>
    <row r="31" spans="1:10" ht="12.75">
      <c r="A31" s="79" t="s">
        <v>48</v>
      </c>
      <c r="B31" s="80" t="s">
        <v>12</v>
      </c>
      <c r="C31" s="100">
        <v>3300</v>
      </c>
      <c r="D31" s="100">
        <v>400</v>
      </c>
      <c r="E31" s="100">
        <v>300</v>
      </c>
      <c r="F31" s="100">
        <v>200</v>
      </c>
      <c r="G31" s="100">
        <v>200</v>
      </c>
      <c r="H31" s="100">
        <v>300</v>
      </c>
      <c r="I31" s="100">
        <v>300</v>
      </c>
      <c r="J31" s="99">
        <f t="shared" si="1"/>
        <v>5000</v>
      </c>
    </row>
    <row r="32" spans="1:10" ht="12.75">
      <c r="A32" s="79" t="s">
        <v>49</v>
      </c>
      <c r="B32" s="80" t="s">
        <v>13</v>
      </c>
      <c r="C32" s="100">
        <v>5500</v>
      </c>
      <c r="D32" s="100"/>
      <c r="E32" s="100"/>
      <c r="F32" s="100"/>
      <c r="G32" s="100"/>
      <c r="H32" s="100"/>
      <c r="I32" s="100"/>
      <c r="J32" s="99">
        <f t="shared" si="1"/>
        <v>5500</v>
      </c>
    </row>
    <row r="33" spans="1:10" ht="12.75">
      <c r="A33" s="79" t="s">
        <v>92</v>
      </c>
      <c r="B33" s="80" t="s">
        <v>89</v>
      </c>
      <c r="C33" s="100"/>
      <c r="D33" s="100"/>
      <c r="E33" s="100"/>
      <c r="F33" s="100"/>
      <c r="G33" s="100"/>
      <c r="H33" s="100"/>
      <c r="I33" s="100"/>
      <c r="J33" s="99">
        <f t="shared" si="1"/>
        <v>0</v>
      </c>
    </row>
    <row r="34" spans="1:10" ht="12.75">
      <c r="A34" s="79" t="s">
        <v>90</v>
      </c>
      <c r="B34" s="80" t="s">
        <v>51</v>
      </c>
      <c r="C34" s="100"/>
      <c r="D34" s="100"/>
      <c r="E34" s="100"/>
      <c r="F34" s="100"/>
      <c r="G34" s="100"/>
      <c r="H34" s="100"/>
      <c r="I34" s="100"/>
      <c r="J34" s="99">
        <f t="shared" si="1"/>
        <v>0</v>
      </c>
    </row>
    <row r="35" spans="1:10" ht="12.75">
      <c r="A35" s="79" t="s">
        <v>91</v>
      </c>
      <c r="B35" s="80" t="s">
        <v>14</v>
      </c>
      <c r="C35" s="100">
        <v>13000</v>
      </c>
      <c r="D35" s="100"/>
      <c r="E35" s="100"/>
      <c r="F35" s="100"/>
      <c r="G35" s="100"/>
      <c r="H35" s="100"/>
      <c r="I35" s="100"/>
      <c r="J35" s="99">
        <f t="shared" si="1"/>
        <v>13000</v>
      </c>
    </row>
    <row r="36" spans="1:10" s="78" customFormat="1" ht="12.75">
      <c r="A36" s="81" t="s">
        <v>117</v>
      </c>
      <c r="B36" s="82" t="s">
        <v>15</v>
      </c>
      <c r="C36" s="101">
        <f aca="true" t="shared" si="5" ref="C36:I36">C38+C37</f>
        <v>3000</v>
      </c>
      <c r="D36" s="101">
        <f t="shared" si="5"/>
        <v>0</v>
      </c>
      <c r="E36" s="101">
        <f t="shared" si="5"/>
        <v>0</v>
      </c>
      <c r="F36" s="101">
        <f t="shared" si="5"/>
        <v>0</v>
      </c>
      <c r="G36" s="101">
        <f t="shared" si="5"/>
        <v>0</v>
      </c>
      <c r="H36" s="101">
        <f t="shared" si="5"/>
        <v>0</v>
      </c>
      <c r="I36" s="101">
        <f t="shared" si="5"/>
        <v>0</v>
      </c>
      <c r="J36" s="99">
        <f t="shared" si="1"/>
        <v>3000</v>
      </c>
    </row>
    <row r="37" spans="1:10" ht="12.75">
      <c r="A37" s="79" t="s">
        <v>53</v>
      </c>
      <c r="B37" s="80" t="s">
        <v>134</v>
      </c>
      <c r="C37" s="100">
        <v>3000</v>
      </c>
      <c r="D37" s="100"/>
      <c r="E37" s="100"/>
      <c r="F37" s="100"/>
      <c r="G37" s="100"/>
      <c r="H37" s="100"/>
      <c r="I37" s="100"/>
      <c r="J37" s="99">
        <f t="shared" si="1"/>
        <v>3000</v>
      </c>
    </row>
    <row r="38" spans="1:10" ht="12.75">
      <c r="A38" s="79" t="s">
        <v>143</v>
      </c>
      <c r="B38" s="80" t="s">
        <v>144</v>
      </c>
      <c r="C38" s="100"/>
      <c r="D38" s="100"/>
      <c r="E38" s="100"/>
      <c r="F38" s="100"/>
      <c r="G38" s="100"/>
      <c r="H38" s="100"/>
      <c r="I38" s="100"/>
      <c r="J38" s="99">
        <f t="shared" si="1"/>
        <v>0</v>
      </c>
    </row>
    <row r="39" spans="1:10" ht="12.75">
      <c r="A39" s="83" t="s">
        <v>126</v>
      </c>
      <c r="B39" s="84" t="s">
        <v>118</v>
      </c>
      <c r="C39" s="102">
        <v>1500</v>
      </c>
      <c r="D39" s="102">
        <v>1500</v>
      </c>
      <c r="E39" s="102"/>
      <c r="F39" s="102"/>
      <c r="G39" s="102"/>
      <c r="H39" s="102"/>
      <c r="I39" s="102"/>
      <c r="J39" s="99">
        <f t="shared" si="1"/>
        <v>3000</v>
      </c>
    </row>
    <row r="40" spans="1:10" s="78" customFormat="1" ht="15" customHeight="1">
      <c r="A40" s="81" t="s">
        <v>122</v>
      </c>
      <c r="B40" s="82" t="s">
        <v>16</v>
      </c>
      <c r="C40" s="101"/>
      <c r="D40" s="101"/>
      <c r="E40" s="101"/>
      <c r="F40" s="101"/>
      <c r="G40" s="101"/>
      <c r="H40" s="101"/>
      <c r="I40" s="101"/>
      <c r="J40" s="99">
        <f t="shared" si="1"/>
        <v>0</v>
      </c>
    </row>
    <row r="41" spans="1:10" s="78" customFormat="1" ht="24.75" customHeight="1">
      <c r="A41" s="89" t="s">
        <v>123</v>
      </c>
      <c r="B41" s="82" t="s">
        <v>17</v>
      </c>
      <c r="C41" s="101">
        <v>2500</v>
      </c>
      <c r="D41" s="101"/>
      <c r="E41" s="101"/>
      <c r="F41" s="101"/>
      <c r="G41" s="101"/>
      <c r="H41" s="101"/>
      <c r="I41" s="101"/>
      <c r="J41" s="99">
        <f t="shared" si="1"/>
        <v>2500</v>
      </c>
    </row>
    <row r="42" spans="1:10" s="78" customFormat="1" ht="12.75">
      <c r="A42" s="90" t="s">
        <v>124</v>
      </c>
      <c r="B42" s="91" t="s">
        <v>55</v>
      </c>
      <c r="C42" s="104">
        <v>1818</v>
      </c>
      <c r="D42" s="104"/>
      <c r="E42" s="104"/>
      <c r="F42" s="104"/>
      <c r="G42" s="104"/>
      <c r="H42" s="104"/>
      <c r="I42" s="104"/>
      <c r="J42" s="99">
        <f t="shared" si="1"/>
        <v>1818</v>
      </c>
    </row>
    <row r="43" spans="1:10" s="78" customFormat="1" ht="12.75">
      <c r="A43" s="90" t="s">
        <v>125</v>
      </c>
      <c r="B43" s="91" t="s">
        <v>106</v>
      </c>
      <c r="C43" s="104">
        <v>1666</v>
      </c>
      <c r="D43" s="104"/>
      <c r="E43" s="104"/>
      <c r="F43" s="104"/>
      <c r="G43" s="104"/>
      <c r="H43" s="104"/>
      <c r="I43" s="104"/>
      <c r="J43" s="99">
        <f t="shared" si="1"/>
        <v>1666</v>
      </c>
    </row>
    <row r="44" spans="1:10" s="78" customFormat="1" ht="12.75">
      <c r="A44" s="90" t="s">
        <v>127</v>
      </c>
      <c r="B44" s="91"/>
      <c r="C44" s="104">
        <f>SUM(C45:C48)</f>
        <v>169735</v>
      </c>
      <c r="D44" s="104">
        <f aca="true" t="shared" si="6" ref="D44:I44">SUM(D45:D48)</f>
        <v>20000</v>
      </c>
      <c r="E44" s="104">
        <f t="shared" si="6"/>
        <v>0</v>
      </c>
      <c r="F44" s="104">
        <f t="shared" si="6"/>
        <v>6479</v>
      </c>
      <c r="G44" s="104">
        <f t="shared" si="6"/>
        <v>0</v>
      </c>
      <c r="H44" s="104">
        <f t="shared" si="6"/>
        <v>0</v>
      </c>
      <c r="I44" s="104">
        <f t="shared" si="6"/>
        <v>10000</v>
      </c>
      <c r="J44" s="99">
        <f t="shared" si="1"/>
        <v>206214</v>
      </c>
    </row>
    <row r="45" spans="1:10" s="78" customFormat="1" ht="15" customHeight="1">
      <c r="A45" s="92" t="s">
        <v>56</v>
      </c>
      <c r="B45" s="93" t="s">
        <v>57</v>
      </c>
      <c r="C45" s="105">
        <f>139735-22340</f>
        <v>117395</v>
      </c>
      <c r="D45" s="105">
        <v>20000</v>
      </c>
      <c r="E45" s="105"/>
      <c r="F45" s="105">
        <v>6479</v>
      </c>
      <c r="G45" s="105"/>
      <c r="H45" s="105"/>
      <c r="I45" s="105">
        <v>10000</v>
      </c>
      <c r="J45" s="99">
        <f t="shared" si="1"/>
        <v>153874</v>
      </c>
    </row>
    <row r="46" spans="1:10" s="78" customFormat="1" ht="15" customHeight="1">
      <c r="A46" s="79" t="s">
        <v>58</v>
      </c>
      <c r="B46" s="80" t="s">
        <v>18</v>
      </c>
      <c r="C46" s="100">
        <f>30000+22340</f>
        <v>52340</v>
      </c>
      <c r="D46" s="100"/>
      <c r="E46" s="100"/>
      <c r="F46" s="100"/>
      <c r="G46" s="100"/>
      <c r="H46" s="100"/>
      <c r="I46" s="100"/>
      <c r="J46" s="99">
        <f t="shared" si="1"/>
        <v>52340</v>
      </c>
    </row>
    <row r="47" spans="1:10" s="78" customFormat="1" ht="15" customHeight="1">
      <c r="A47" s="79" t="s">
        <v>59</v>
      </c>
      <c r="B47" s="80" t="s">
        <v>60</v>
      </c>
      <c r="C47" s="100"/>
      <c r="D47" s="100"/>
      <c r="E47" s="100"/>
      <c r="F47" s="100"/>
      <c r="G47" s="100"/>
      <c r="H47" s="100"/>
      <c r="I47" s="100"/>
      <c r="J47" s="99">
        <f t="shared" si="1"/>
        <v>0</v>
      </c>
    </row>
    <row r="48" spans="1:10" s="78" customFormat="1" ht="15" customHeight="1">
      <c r="A48" s="79" t="s">
        <v>93</v>
      </c>
      <c r="B48" s="80" t="s">
        <v>94</v>
      </c>
      <c r="C48" s="100"/>
      <c r="D48" s="100"/>
      <c r="E48" s="100"/>
      <c r="F48" s="100"/>
      <c r="G48" s="100"/>
      <c r="H48" s="100"/>
      <c r="I48" s="100"/>
      <c r="J48" s="99">
        <f t="shared" si="1"/>
        <v>0</v>
      </c>
    </row>
    <row r="49" spans="1:10" s="78" customFormat="1" ht="15" customHeight="1">
      <c r="A49" s="94" t="s">
        <v>128</v>
      </c>
      <c r="B49" s="84" t="s">
        <v>129</v>
      </c>
      <c r="C49" s="102">
        <v>14000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99">
        <f t="shared" si="1"/>
        <v>14000</v>
      </c>
    </row>
    <row r="50" spans="1:10" s="95" customFormat="1" ht="23.25" customHeight="1" thickBot="1">
      <c r="A50" s="129" t="s">
        <v>148</v>
      </c>
      <c r="B50" s="130"/>
      <c r="C50" s="106">
        <f aca="true" t="shared" si="7" ref="C50:I50">C49+C44+C43+C42+C41+C40+C39+C36+C21+C16+C10+C5</f>
        <v>480463</v>
      </c>
      <c r="D50" s="106">
        <f t="shared" si="7"/>
        <v>64664</v>
      </c>
      <c r="E50" s="106">
        <f t="shared" si="7"/>
        <v>23052</v>
      </c>
      <c r="F50" s="106">
        <f t="shared" si="7"/>
        <v>16482</v>
      </c>
      <c r="G50" s="106">
        <f t="shared" si="7"/>
        <v>9420</v>
      </c>
      <c r="H50" s="106">
        <f t="shared" si="7"/>
        <v>17805</v>
      </c>
      <c r="I50" s="106">
        <f t="shared" si="7"/>
        <v>27267</v>
      </c>
      <c r="J50" s="106">
        <f>J49+J44+J43+J42+J41+J40+J39+J36+J21+J20+J19+J18+J17+J10+J5</f>
        <v>639153</v>
      </c>
    </row>
    <row r="51" ht="13.5" thickTop="1">
      <c r="B51" s="96"/>
    </row>
    <row r="52" spans="2:9" ht="12.75">
      <c r="B52" s="96"/>
      <c r="C52" s="98"/>
      <c r="D52" s="98"/>
      <c r="E52" s="98"/>
      <c r="F52" s="98"/>
      <c r="G52" s="98"/>
      <c r="H52" s="98"/>
      <c r="I52" s="98"/>
    </row>
    <row r="53" ht="12.75">
      <c r="B53" s="96"/>
    </row>
  </sheetData>
  <mergeCells count="4">
    <mergeCell ref="A50:B50"/>
    <mergeCell ref="A1:J1"/>
    <mergeCell ref="A3:A4"/>
    <mergeCell ref="B3:B4"/>
  </mergeCells>
  <printOptions/>
  <pageMargins left="0.5905511811023623" right="0.75" top="0.07874015748031496" bottom="0.07874015748031496" header="0" footer="0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J59" sqref="J59"/>
    </sheetView>
  </sheetViews>
  <sheetFormatPr defaultColWidth="9.140625" defaultRowHeight="12.75"/>
  <cols>
    <col min="1" max="1" width="57.00390625" style="73" customWidth="1"/>
    <col min="2" max="2" width="7.8515625" style="97" customWidth="1"/>
    <col min="3" max="10" width="13.7109375" style="97" customWidth="1"/>
    <col min="11" max="16384" width="9.140625" style="73" customWidth="1"/>
  </cols>
  <sheetData>
    <row r="1" spans="1:9" s="69" customFormat="1" ht="17.25" customHeight="1">
      <c r="A1" s="126" t="s">
        <v>150</v>
      </c>
      <c r="B1" s="126"/>
      <c r="C1" s="126"/>
      <c r="D1" s="126"/>
      <c r="E1" s="126"/>
      <c r="F1" s="126"/>
      <c r="G1" s="126"/>
      <c r="H1" s="126"/>
      <c r="I1" s="126"/>
    </row>
    <row r="2" spans="1:10" ht="13.5" thickBot="1">
      <c r="A2" s="70"/>
      <c r="B2" s="71"/>
      <c r="C2" s="71"/>
      <c r="D2" s="71"/>
      <c r="E2" s="71"/>
      <c r="F2" s="71"/>
      <c r="G2" s="71"/>
      <c r="H2" s="71"/>
      <c r="I2" s="72"/>
      <c r="J2" s="72"/>
    </row>
    <row r="3" spans="1:10" s="74" customFormat="1" ht="15.75" customHeight="1" thickBot="1" thickTop="1">
      <c r="A3" s="127" t="s">
        <v>19</v>
      </c>
      <c r="B3" s="127" t="s">
        <v>20</v>
      </c>
      <c r="C3" s="108" t="s">
        <v>95</v>
      </c>
      <c r="D3" s="108" t="s">
        <v>96</v>
      </c>
      <c r="E3" s="108" t="s">
        <v>97</v>
      </c>
      <c r="F3" s="108" t="s">
        <v>98</v>
      </c>
      <c r="G3" s="108" t="s">
        <v>88</v>
      </c>
      <c r="H3" s="108" t="s">
        <v>99</v>
      </c>
      <c r="I3" s="108" t="s">
        <v>100</v>
      </c>
      <c r="J3" s="108" t="s">
        <v>21</v>
      </c>
    </row>
    <row r="4" spans="1:10" ht="25.5" customHeight="1" thickBot="1" thickTop="1">
      <c r="A4" s="128"/>
      <c r="B4" s="128"/>
      <c r="C4" s="107" t="s">
        <v>149</v>
      </c>
      <c r="D4" s="107" t="s">
        <v>149</v>
      </c>
      <c r="E4" s="107" t="s">
        <v>149</v>
      </c>
      <c r="F4" s="107" t="s">
        <v>149</v>
      </c>
      <c r="G4" s="107" t="s">
        <v>149</v>
      </c>
      <c r="H4" s="107" t="s">
        <v>149</v>
      </c>
      <c r="I4" s="107" t="s">
        <v>149</v>
      </c>
      <c r="J4" s="107" t="s">
        <v>149</v>
      </c>
    </row>
    <row r="5" spans="1:10" s="78" customFormat="1" ht="27.75" customHeight="1" thickTop="1">
      <c r="A5" s="76" t="s">
        <v>22</v>
      </c>
      <c r="B5" s="77" t="s">
        <v>0</v>
      </c>
      <c r="C5" s="99">
        <f>SUM(C6:C9)</f>
        <v>246772</v>
      </c>
      <c r="D5" s="99">
        <v>157711</v>
      </c>
      <c r="E5" s="99">
        <v>93143</v>
      </c>
      <c r="F5" s="99">
        <v>25747</v>
      </c>
      <c r="G5" s="99">
        <v>21285</v>
      </c>
      <c r="H5" s="99">
        <v>60811</v>
      </c>
      <c r="I5" s="99">
        <v>22460</v>
      </c>
      <c r="J5" s="99">
        <f aca="true" t="shared" si="0" ref="J5:J49">C5+D5+E5+F5+G5+H5+I5</f>
        <v>627929</v>
      </c>
    </row>
    <row r="6" spans="1:10" ht="15" customHeight="1">
      <c r="A6" s="79" t="s">
        <v>23</v>
      </c>
      <c r="B6" s="80" t="s">
        <v>24</v>
      </c>
      <c r="C6" s="100">
        <v>246772</v>
      </c>
      <c r="D6" s="100">
        <v>157711</v>
      </c>
      <c r="E6" s="100">
        <v>93143</v>
      </c>
      <c r="F6" s="100">
        <v>25747</v>
      </c>
      <c r="G6" s="100">
        <v>21285</v>
      </c>
      <c r="H6" s="100">
        <v>60811</v>
      </c>
      <c r="I6" s="110">
        <v>22460</v>
      </c>
      <c r="J6" s="99">
        <f t="shared" si="0"/>
        <v>627929</v>
      </c>
    </row>
    <row r="7" spans="1:10" ht="15" customHeight="1">
      <c r="A7" s="79" t="s">
        <v>82</v>
      </c>
      <c r="B7" s="80" t="s">
        <v>79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10">
        <v>0</v>
      </c>
      <c r="J7" s="99">
        <f t="shared" si="0"/>
        <v>0</v>
      </c>
    </row>
    <row r="8" spans="1:10" ht="15" customHeight="1">
      <c r="A8" s="79" t="s">
        <v>83</v>
      </c>
      <c r="B8" s="80" t="s">
        <v>26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10">
        <v>0</v>
      </c>
      <c r="J8" s="99">
        <f t="shared" si="0"/>
        <v>0</v>
      </c>
    </row>
    <row r="9" spans="1:10" ht="15" customHeight="1">
      <c r="A9" s="79" t="s">
        <v>84</v>
      </c>
      <c r="B9" s="80" t="s">
        <v>81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10">
        <v>0</v>
      </c>
      <c r="J9" s="99">
        <f t="shared" si="0"/>
        <v>0</v>
      </c>
    </row>
    <row r="10" spans="1:10" s="78" customFormat="1" ht="15" customHeight="1">
      <c r="A10" s="81" t="s">
        <v>27</v>
      </c>
      <c r="B10" s="82" t="s">
        <v>1</v>
      </c>
      <c r="C10" s="101">
        <v>61199</v>
      </c>
      <c r="D10" s="101">
        <v>7506</v>
      </c>
      <c r="E10" s="101">
        <v>15036</v>
      </c>
      <c r="F10" s="101">
        <v>1138</v>
      </c>
      <c r="G10" s="101">
        <v>1040</v>
      </c>
      <c r="H10" s="101">
        <v>4683</v>
      </c>
      <c r="I10" s="99">
        <v>1104</v>
      </c>
      <c r="J10" s="99">
        <f t="shared" si="0"/>
        <v>91706</v>
      </c>
    </row>
    <row r="11" spans="1:10" ht="15" customHeight="1">
      <c r="A11" s="79" t="s">
        <v>28</v>
      </c>
      <c r="B11" s="80" t="s">
        <v>29</v>
      </c>
      <c r="C11" s="100">
        <v>44783</v>
      </c>
      <c r="D11" s="100">
        <v>2367</v>
      </c>
      <c r="E11" s="100">
        <v>11837</v>
      </c>
      <c r="F11" s="100">
        <v>0</v>
      </c>
      <c r="G11" s="100">
        <v>0</v>
      </c>
      <c r="H11" s="100">
        <v>2458</v>
      </c>
      <c r="I11" s="110">
        <v>0</v>
      </c>
      <c r="J11" s="99">
        <f t="shared" si="0"/>
        <v>61445</v>
      </c>
    </row>
    <row r="12" spans="1:10" ht="15" customHeight="1">
      <c r="A12" s="79" t="s">
        <v>30</v>
      </c>
      <c r="B12" s="80" t="s">
        <v>31</v>
      </c>
      <c r="C12" s="100">
        <v>5948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10">
        <v>0</v>
      </c>
      <c r="J12" s="99">
        <f t="shared" si="0"/>
        <v>5948</v>
      </c>
    </row>
    <row r="13" spans="1:10" ht="15" customHeight="1">
      <c r="A13" s="79" t="s">
        <v>32</v>
      </c>
      <c r="B13" s="80" t="s">
        <v>33</v>
      </c>
      <c r="C13" s="100">
        <v>8404</v>
      </c>
      <c r="D13" s="100">
        <v>4743</v>
      </c>
      <c r="E13" s="100">
        <v>2807</v>
      </c>
      <c r="F13" s="100">
        <v>784</v>
      </c>
      <c r="G13" s="100">
        <v>651</v>
      </c>
      <c r="H13" s="100">
        <v>1836</v>
      </c>
      <c r="I13" s="110">
        <v>687</v>
      </c>
      <c r="J13" s="99">
        <f t="shared" si="0"/>
        <v>19912</v>
      </c>
    </row>
    <row r="14" spans="1:10" ht="15" customHeight="1">
      <c r="A14" s="79" t="s">
        <v>86</v>
      </c>
      <c r="B14" s="80" t="s">
        <v>87</v>
      </c>
      <c r="C14" s="100">
        <v>2064</v>
      </c>
      <c r="D14" s="100">
        <v>396</v>
      </c>
      <c r="E14" s="100">
        <v>392</v>
      </c>
      <c r="F14" s="100">
        <v>354</v>
      </c>
      <c r="G14" s="100">
        <v>389</v>
      </c>
      <c r="H14" s="100">
        <v>389</v>
      </c>
      <c r="I14" s="110">
        <v>417</v>
      </c>
      <c r="J14" s="99">
        <f t="shared" si="0"/>
        <v>4401</v>
      </c>
    </row>
    <row r="15" spans="1:10" ht="15" customHeight="1">
      <c r="A15" s="79" t="s">
        <v>101</v>
      </c>
      <c r="B15" s="80" t="s">
        <v>85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10">
        <v>0</v>
      </c>
      <c r="J15" s="99">
        <f t="shared" si="0"/>
        <v>0</v>
      </c>
    </row>
    <row r="16" spans="1:10" s="85" customFormat="1" ht="15" customHeight="1">
      <c r="A16" s="83" t="s">
        <v>107</v>
      </c>
      <c r="B16" s="84" t="s">
        <v>3</v>
      </c>
      <c r="C16" s="102">
        <v>80762</v>
      </c>
      <c r="D16" s="102">
        <v>43563</v>
      </c>
      <c r="E16" s="102">
        <v>28802</v>
      </c>
      <c r="F16" s="102">
        <v>6685</v>
      </c>
      <c r="G16" s="102">
        <v>5657</v>
      </c>
      <c r="H16" s="102">
        <v>17136</v>
      </c>
      <c r="I16" s="111">
        <v>5881</v>
      </c>
      <c r="J16" s="99">
        <f t="shared" si="0"/>
        <v>188486</v>
      </c>
    </row>
    <row r="17" spans="1:10" s="88" customFormat="1" ht="15" customHeight="1">
      <c r="A17" s="86" t="s">
        <v>108</v>
      </c>
      <c r="B17" s="87" t="s">
        <v>113</v>
      </c>
      <c r="C17" s="103">
        <v>63120</v>
      </c>
      <c r="D17" s="103">
        <v>31597</v>
      </c>
      <c r="E17" s="103">
        <v>20834</v>
      </c>
      <c r="F17" s="103">
        <v>5066</v>
      </c>
      <c r="G17" s="103">
        <v>4226</v>
      </c>
      <c r="H17" s="103">
        <v>12652</v>
      </c>
      <c r="I17" s="112">
        <v>4532</v>
      </c>
      <c r="J17" s="99">
        <f t="shared" si="0"/>
        <v>142027</v>
      </c>
    </row>
    <row r="18" spans="1:10" s="88" customFormat="1" ht="15" customHeight="1">
      <c r="A18" s="86" t="s">
        <v>109</v>
      </c>
      <c r="B18" s="87" t="s">
        <v>114</v>
      </c>
      <c r="C18" s="103">
        <v>2903</v>
      </c>
      <c r="D18" s="103">
        <v>4839</v>
      </c>
      <c r="E18" s="103">
        <v>3480</v>
      </c>
      <c r="F18" s="103">
        <v>419</v>
      </c>
      <c r="G18" s="103">
        <v>444</v>
      </c>
      <c r="H18" s="103">
        <v>1815</v>
      </c>
      <c r="I18" s="112">
        <v>389</v>
      </c>
      <c r="J18" s="99">
        <f t="shared" si="0"/>
        <v>14289</v>
      </c>
    </row>
    <row r="19" spans="1:10" s="88" customFormat="1" ht="15" customHeight="1">
      <c r="A19" s="86" t="s">
        <v>110</v>
      </c>
      <c r="B19" s="87" t="s">
        <v>115</v>
      </c>
      <c r="C19" s="103">
        <v>12859</v>
      </c>
      <c r="D19" s="103">
        <v>6423</v>
      </c>
      <c r="E19" s="103">
        <v>4198</v>
      </c>
      <c r="F19" s="103">
        <v>1036</v>
      </c>
      <c r="G19" s="103">
        <v>863</v>
      </c>
      <c r="H19" s="103">
        <v>2539</v>
      </c>
      <c r="I19" s="112">
        <v>908</v>
      </c>
      <c r="J19" s="99">
        <f t="shared" si="0"/>
        <v>28826</v>
      </c>
    </row>
    <row r="20" spans="1:10" s="88" customFormat="1" ht="15" customHeight="1">
      <c r="A20" s="86" t="s">
        <v>111</v>
      </c>
      <c r="B20" s="87" t="s">
        <v>116</v>
      </c>
      <c r="C20" s="103">
        <v>1880</v>
      </c>
      <c r="D20" s="103">
        <v>704</v>
      </c>
      <c r="E20" s="103">
        <v>290</v>
      </c>
      <c r="F20" s="103">
        <v>164</v>
      </c>
      <c r="G20" s="103">
        <v>124</v>
      </c>
      <c r="H20" s="103">
        <v>130</v>
      </c>
      <c r="I20" s="112">
        <v>52</v>
      </c>
      <c r="J20" s="99">
        <f t="shared" si="0"/>
        <v>3344</v>
      </c>
    </row>
    <row r="21" spans="1:10" s="78" customFormat="1" ht="15" customHeight="1">
      <c r="A21" s="81" t="s">
        <v>112</v>
      </c>
      <c r="B21" s="82" t="s">
        <v>5</v>
      </c>
      <c r="C21" s="101">
        <v>35492</v>
      </c>
      <c r="D21" s="101">
        <v>20679</v>
      </c>
      <c r="E21" s="101">
        <v>15946</v>
      </c>
      <c r="F21" s="101">
        <v>804</v>
      </c>
      <c r="G21" s="101">
        <v>268</v>
      </c>
      <c r="H21" s="101">
        <v>7260</v>
      </c>
      <c r="I21" s="99">
        <v>988</v>
      </c>
      <c r="J21" s="99">
        <f t="shared" si="0"/>
        <v>81437</v>
      </c>
    </row>
    <row r="22" spans="1:10" ht="15" customHeight="1">
      <c r="A22" s="79" t="s">
        <v>36</v>
      </c>
      <c r="B22" s="80" t="s">
        <v>6</v>
      </c>
      <c r="C22" s="100">
        <v>900</v>
      </c>
      <c r="D22" s="100">
        <v>800</v>
      </c>
      <c r="E22" s="100">
        <v>900</v>
      </c>
      <c r="F22" s="100">
        <v>0</v>
      </c>
      <c r="G22" s="100">
        <v>0</v>
      </c>
      <c r="H22" s="100">
        <v>400</v>
      </c>
      <c r="I22" s="110">
        <v>0</v>
      </c>
      <c r="J22" s="99">
        <f t="shared" si="0"/>
        <v>3000</v>
      </c>
    </row>
    <row r="23" spans="1:10" ht="15" customHeight="1">
      <c r="A23" s="79" t="s">
        <v>37</v>
      </c>
      <c r="B23" s="80" t="s">
        <v>38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v>0</v>
      </c>
      <c r="J23" s="99">
        <f t="shared" si="0"/>
        <v>0</v>
      </c>
    </row>
    <row r="24" spans="1:10" ht="15" customHeight="1">
      <c r="A24" s="79" t="s">
        <v>39</v>
      </c>
      <c r="B24" s="80" t="s">
        <v>40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v>0</v>
      </c>
      <c r="J24" s="99">
        <f t="shared" si="0"/>
        <v>0</v>
      </c>
    </row>
    <row r="25" spans="1:10" ht="15" customHeight="1">
      <c r="A25" s="79" t="s">
        <v>41</v>
      </c>
      <c r="B25" s="80" t="s">
        <v>42</v>
      </c>
      <c r="C25" s="100">
        <v>476</v>
      </c>
      <c r="D25" s="100">
        <v>816</v>
      </c>
      <c r="E25" s="100">
        <v>578</v>
      </c>
      <c r="F25" s="100">
        <v>68</v>
      </c>
      <c r="G25" s="100">
        <v>68</v>
      </c>
      <c r="H25" s="100">
        <v>340</v>
      </c>
      <c r="I25" s="110">
        <v>68</v>
      </c>
      <c r="J25" s="99">
        <f t="shared" si="0"/>
        <v>2414</v>
      </c>
    </row>
    <row r="26" spans="1:10" ht="15" customHeight="1">
      <c r="A26" s="79" t="s">
        <v>43</v>
      </c>
      <c r="B26" s="80" t="s">
        <v>7</v>
      </c>
      <c r="C26" s="100">
        <v>8933</v>
      </c>
      <c r="D26" s="100">
        <v>2450</v>
      </c>
      <c r="E26" s="100">
        <v>2168</v>
      </c>
      <c r="F26" s="100">
        <v>180</v>
      </c>
      <c r="G26" s="100">
        <v>0</v>
      </c>
      <c r="H26" s="100">
        <v>1020</v>
      </c>
      <c r="I26" s="110">
        <v>100</v>
      </c>
      <c r="J26" s="99">
        <f t="shared" si="0"/>
        <v>14851</v>
      </c>
    </row>
    <row r="27" spans="1:10" ht="15" customHeight="1">
      <c r="A27" s="79" t="s">
        <v>44</v>
      </c>
      <c r="B27" s="80" t="s">
        <v>8</v>
      </c>
      <c r="C27" s="100">
        <v>15771</v>
      </c>
      <c r="D27" s="100">
        <v>12650</v>
      </c>
      <c r="E27" s="100">
        <v>9200</v>
      </c>
      <c r="F27" s="100">
        <v>400</v>
      </c>
      <c r="G27" s="100">
        <v>120</v>
      </c>
      <c r="H27" s="100">
        <v>4100</v>
      </c>
      <c r="I27" s="110">
        <v>600</v>
      </c>
      <c r="J27" s="99">
        <f t="shared" si="0"/>
        <v>42841</v>
      </c>
    </row>
    <row r="28" spans="1:10" ht="15" customHeight="1">
      <c r="A28" s="79" t="s">
        <v>45</v>
      </c>
      <c r="B28" s="80" t="s">
        <v>9</v>
      </c>
      <c r="C28" s="100">
        <v>9412</v>
      </c>
      <c r="D28" s="100">
        <v>3963</v>
      </c>
      <c r="E28" s="100">
        <v>2900</v>
      </c>
      <c r="F28" s="100">
        <v>156</v>
      </c>
      <c r="G28" s="100">
        <v>80</v>
      </c>
      <c r="H28" s="100">
        <v>1400</v>
      </c>
      <c r="I28" s="110">
        <v>220</v>
      </c>
      <c r="J28" s="99">
        <f t="shared" si="0"/>
        <v>18131</v>
      </c>
    </row>
    <row r="29" spans="1:10" ht="15" customHeight="1">
      <c r="A29" s="79" t="s">
        <v>46</v>
      </c>
      <c r="B29" s="80" t="s">
        <v>10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v>0</v>
      </c>
      <c r="J29" s="99">
        <f t="shared" si="0"/>
        <v>0</v>
      </c>
    </row>
    <row r="30" spans="1:10" ht="12.75">
      <c r="A30" s="79" t="s">
        <v>47</v>
      </c>
      <c r="B30" s="80" t="s">
        <v>11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v>0</v>
      </c>
      <c r="J30" s="99">
        <f t="shared" si="0"/>
        <v>0</v>
      </c>
    </row>
    <row r="31" spans="1:10" ht="12.75">
      <c r="A31" s="79" t="s">
        <v>48</v>
      </c>
      <c r="B31" s="80" t="s">
        <v>12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v>0</v>
      </c>
      <c r="J31" s="99">
        <f t="shared" si="0"/>
        <v>0</v>
      </c>
    </row>
    <row r="32" spans="1:10" ht="12.75">
      <c r="A32" s="79" t="s">
        <v>49</v>
      </c>
      <c r="B32" s="80" t="s">
        <v>13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10">
        <v>0</v>
      </c>
      <c r="J32" s="99">
        <f t="shared" si="0"/>
        <v>0</v>
      </c>
    </row>
    <row r="33" spans="1:10" ht="12.75">
      <c r="A33" s="79" t="s">
        <v>92</v>
      </c>
      <c r="B33" s="80" t="s">
        <v>89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v>0</v>
      </c>
      <c r="J33" s="99">
        <f t="shared" si="0"/>
        <v>0</v>
      </c>
    </row>
    <row r="34" spans="1:10" ht="12.75">
      <c r="A34" s="79" t="s">
        <v>90</v>
      </c>
      <c r="B34" s="80" t="s">
        <v>51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v>0</v>
      </c>
      <c r="J34" s="99">
        <f t="shared" si="0"/>
        <v>0</v>
      </c>
    </row>
    <row r="35" spans="1:10" ht="12.75">
      <c r="A35" s="79" t="s">
        <v>91</v>
      </c>
      <c r="B35" s="80" t="s">
        <v>14</v>
      </c>
      <c r="C35" s="100">
        <v>0</v>
      </c>
      <c r="D35" s="100">
        <v>0</v>
      </c>
      <c r="E35" s="100">
        <v>200</v>
      </c>
      <c r="F35" s="100">
        <v>0</v>
      </c>
      <c r="G35" s="100">
        <v>0</v>
      </c>
      <c r="H35" s="100">
        <v>0</v>
      </c>
      <c r="I35" s="110">
        <v>0</v>
      </c>
      <c r="J35" s="99">
        <f t="shared" si="0"/>
        <v>200</v>
      </c>
    </row>
    <row r="36" spans="1:10" s="78" customFormat="1" ht="12.75">
      <c r="A36" s="81" t="s">
        <v>117</v>
      </c>
      <c r="B36" s="82" t="s">
        <v>15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99">
        <v>0</v>
      </c>
      <c r="J36" s="99">
        <f t="shared" si="0"/>
        <v>0</v>
      </c>
    </row>
    <row r="37" spans="1:10" ht="12.75">
      <c r="A37" s="79" t="s">
        <v>53</v>
      </c>
      <c r="B37" s="80" t="s">
        <v>134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v>0</v>
      </c>
      <c r="J37" s="99">
        <f t="shared" si="0"/>
        <v>0</v>
      </c>
    </row>
    <row r="38" spans="1:10" ht="12.75">
      <c r="A38" s="79" t="s">
        <v>143</v>
      </c>
      <c r="B38" s="80" t="s">
        <v>144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10">
        <v>0</v>
      </c>
      <c r="J38" s="99">
        <f t="shared" si="0"/>
        <v>0</v>
      </c>
    </row>
    <row r="39" spans="1:10" ht="12.75">
      <c r="A39" s="83" t="s">
        <v>126</v>
      </c>
      <c r="B39" s="84" t="s">
        <v>118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11">
        <v>0</v>
      </c>
      <c r="J39" s="99">
        <f t="shared" si="0"/>
        <v>0</v>
      </c>
    </row>
    <row r="40" spans="1:10" s="78" customFormat="1" ht="15" customHeight="1">
      <c r="A40" s="81" t="s">
        <v>122</v>
      </c>
      <c r="B40" s="82" t="s">
        <v>16</v>
      </c>
      <c r="C40" s="101">
        <v>44635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99">
        <v>0</v>
      </c>
      <c r="J40" s="99">
        <f t="shared" si="0"/>
        <v>44635</v>
      </c>
    </row>
    <row r="41" spans="1:10" s="78" customFormat="1" ht="24.75" customHeight="1">
      <c r="A41" s="89" t="s">
        <v>123</v>
      </c>
      <c r="B41" s="82" t="s">
        <v>17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99">
        <v>0</v>
      </c>
      <c r="J41" s="99">
        <f t="shared" si="0"/>
        <v>0</v>
      </c>
    </row>
    <row r="42" spans="1:10" s="78" customFormat="1" ht="12.75">
      <c r="A42" s="90" t="s">
        <v>124</v>
      </c>
      <c r="B42" s="91" t="s">
        <v>55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1">
        <v>0</v>
      </c>
      <c r="J42" s="99">
        <f t="shared" si="0"/>
        <v>0</v>
      </c>
    </row>
    <row r="43" spans="1:10" s="78" customFormat="1" ht="12.75">
      <c r="A43" s="90" t="s">
        <v>125</v>
      </c>
      <c r="B43" s="91" t="s">
        <v>106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1">
        <v>0</v>
      </c>
      <c r="J43" s="99">
        <f t="shared" si="0"/>
        <v>0</v>
      </c>
    </row>
    <row r="44" spans="1:10" s="78" customFormat="1" ht="12.75">
      <c r="A44" s="90" t="s">
        <v>127</v>
      </c>
      <c r="B44" s="91"/>
      <c r="C44" s="104">
        <v>12847</v>
      </c>
      <c r="D44" s="104">
        <v>0</v>
      </c>
      <c r="E44" s="104">
        <v>15324</v>
      </c>
      <c r="F44" s="104">
        <v>0</v>
      </c>
      <c r="G44" s="104">
        <v>0</v>
      </c>
      <c r="H44" s="104">
        <v>0</v>
      </c>
      <c r="I44" s="101">
        <v>0</v>
      </c>
      <c r="J44" s="99">
        <f t="shared" si="0"/>
        <v>28171</v>
      </c>
    </row>
    <row r="45" spans="1:10" s="78" customFormat="1" ht="15" customHeight="1">
      <c r="A45" s="92" t="s">
        <v>56</v>
      </c>
      <c r="B45" s="93" t="s">
        <v>57</v>
      </c>
      <c r="C45" s="105">
        <v>12847</v>
      </c>
      <c r="D45" s="105">
        <v>0</v>
      </c>
      <c r="E45" s="105">
        <v>15324</v>
      </c>
      <c r="F45" s="105">
        <v>0</v>
      </c>
      <c r="G45" s="105">
        <v>0</v>
      </c>
      <c r="H45" s="105">
        <v>0</v>
      </c>
      <c r="I45" s="100">
        <v>0</v>
      </c>
      <c r="J45" s="99">
        <f t="shared" si="0"/>
        <v>28171</v>
      </c>
    </row>
    <row r="46" spans="1:10" s="78" customFormat="1" ht="15" customHeight="1">
      <c r="A46" s="79" t="s">
        <v>58</v>
      </c>
      <c r="B46" s="80" t="s">
        <v>18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99">
        <f t="shared" si="0"/>
        <v>0</v>
      </c>
    </row>
    <row r="47" spans="1:10" s="78" customFormat="1" ht="15" customHeight="1">
      <c r="A47" s="79" t="s">
        <v>59</v>
      </c>
      <c r="B47" s="80" t="s">
        <v>60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99">
        <f t="shared" si="0"/>
        <v>0</v>
      </c>
    </row>
    <row r="48" spans="1:10" s="78" customFormat="1" ht="15" customHeight="1">
      <c r="A48" s="79" t="s">
        <v>93</v>
      </c>
      <c r="B48" s="80" t="s">
        <v>94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10">
        <v>0</v>
      </c>
      <c r="J48" s="99">
        <f t="shared" si="0"/>
        <v>0</v>
      </c>
    </row>
    <row r="49" spans="1:10" s="78" customFormat="1" ht="15" customHeight="1">
      <c r="A49" s="94" t="s">
        <v>128</v>
      </c>
      <c r="B49" s="84" t="s">
        <v>129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11">
        <v>0</v>
      </c>
      <c r="J49" s="99">
        <f t="shared" si="0"/>
        <v>0</v>
      </c>
    </row>
    <row r="50" spans="1:10" s="95" customFormat="1" ht="23.25" customHeight="1" thickBot="1">
      <c r="A50" s="129" t="s">
        <v>148</v>
      </c>
      <c r="B50" s="130"/>
      <c r="C50" s="106">
        <f aca="true" t="shared" si="1" ref="C50:I50">C49+C44+C43+C42+C41+C40+C39+C36+C21+C16+C10+C5</f>
        <v>481707</v>
      </c>
      <c r="D50" s="106">
        <f t="shared" si="1"/>
        <v>229459</v>
      </c>
      <c r="E50" s="106">
        <f t="shared" si="1"/>
        <v>168251</v>
      </c>
      <c r="F50" s="106">
        <f t="shared" si="1"/>
        <v>34374</v>
      </c>
      <c r="G50" s="106">
        <f t="shared" si="1"/>
        <v>28250</v>
      </c>
      <c r="H50" s="106">
        <f t="shared" si="1"/>
        <v>89890</v>
      </c>
      <c r="I50" s="106">
        <f t="shared" si="1"/>
        <v>30433</v>
      </c>
      <c r="J50" s="106">
        <f>J49+J44+J43+J42+J41+J40+J39+J36+J21+J20+J19+J18+J17+J10+J5</f>
        <v>1062364</v>
      </c>
    </row>
    <row r="51" ht="13.5" thickTop="1">
      <c r="B51" s="96"/>
    </row>
    <row r="52" spans="2:9" ht="12.75">
      <c r="B52" s="96"/>
      <c r="C52" s="98"/>
      <c r="D52" s="98"/>
      <c r="E52" s="98"/>
      <c r="F52" s="98"/>
      <c r="G52" s="98"/>
      <c r="H52" s="98"/>
      <c r="I52" s="98"/>
    </row>
    <row r="53" ht="12.75">
      <c r="B53" s="96"/>
    </row>
  </sheetData>
  <mergeCells count="4">
    <mergeCell ref="A50:B50"/>
    <mergeCell ref="A1:I1"/>
    <mergeCell ref="A3:A4"/>
    <mergeCell ref="B3:B4"/>
  </mergeCells>
  <printOptions/>
  <pageMargins left="0.7874015748031497" right="0.75" top="0.07874015748031496" bottom="0.0787401574803149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53.57421875" style="3" customWidth="1"/>
    <col min="2" max="2" width="5.57421875" style="2" bestFit="1" customWidth="1"/>
    <col min="3" max="3" width="10.57421875" style="2" bestFit="1" customWidth="1"/>
    <col min="4" max="5" width="10.57421875" style="2" customWidth="1"/>
    <col min="6" max="6" width="10.57421875" style="2" bestFit="1" customWidth="1"/>
    <col min="7" max="8" width="10.57421875" style="2" customWidth="1"/>
    <col min="9" max="9" width="11.57421875" style="2" bestFit="1" customWidth="1"/>
    <col min="10" max="11" width="11.57421875" style="2" customWidth="1"/>
    <col min="12" max="17" width="9.140625" style="2" customWidth="1"/>
    <col min="18" max="18" width="10.57421875" style="2" bestFit="1" customWidth="1"/>
    <col min="19" max="20" width="10.57421875" style="2" customWidth="1"/>
    <col min="21" max="23" width="9.140625" style="2" customWidth="1"/>
    <col min="24" max="25" width="12.7109375" style="2" bestFit="1" customWidth="1"/>
    <col min="26" max="16384" width="9.140625" style="3" customWidth="1"/>
  </cols>
  <sheetData>
    <row r="1" ht="18.75">
      <c r="A1" s="1" t="s">
        <v>69</v>
      </c>
    </row>
    <row r="2" spans="1:24" ht="17.25" customHeight="1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6:23" ht="12.75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5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7" customFormat="1" ht="15.75" customHeight="1" thickBot="1" thickTop="1">
      <c r="A5" s="119" t="s">
        <v>19</v>
      </c>
      <c r="B5" s="119" t="s">
        <v>20</v>
      </c>
      <c r="C5" s="116" t="s">
        <v>95</v>
      </c>
      <c r="D5" s="117"/>
      <c r="E5" s="118"/>
      <c r="F5" s="116" t="s">
        <v>96</v>
      </c>
      <c r="G5" s="117"/>
      <c r="H5" s="118"/>
      <c r="I5" s="116" t="s">
        <v>97</v>
      </c>
      <c r="J5" s="117"/>
      <c r="K5" s="118"/>
      <c r="L5" s="116" t="s">
        <v>98</v>
      </c>
      <c r="M5" s="117"/>
      <c r="N5" s="118"/>
      <c r="O5" s="116" t="s">
        <v>88</v>
      </c>
      <c r="P5" s="117"/>
      <c r="Q5" s="118"/>
      <c r="R5" s="116" t="s">
        <v>99</v>
      </c>
      <c r="S5" s="117"/>
      <c r="T5" s="118"/>
      <c r="U5" s="116" t="s">
        <v>100</v>
      </c>
      <c r="V5" s="117"/>
      <c r="W5" s="118"/>
      <c r="X5" s="116" t="s">
        <v>21</v>
      </c>
      <c r="Y5" s="118"/>
    </row>
    <row r="6" spans="1:25" ht="73.5" thickBot="1" thickTop="1">
      <c r="A6" s="120"/>
      <c r="B6" s="120"/>
      <c r="C6" s="43" t="s">
        <v>102</v>
      </c>
      <c r="D6" s="43" t="s">
        <v>103</v>
      </c>
      <c r="E6" s="43" t="s">
        <v>104</v>
      </c>
      <c r="F6" s="43" t="s">
        <v>102</v>
      </c>
      <c r="G6" s="43" t="s">
        <v>103</v>
      </c>
      <c r="H6" s="43" t="s">
        <v>104</v>
      </c>
      <c r="I6" s="43" t="s">
        <v>102</v>
      </c>
      <c r="J6" s="43" t="s">
        <v>103</v>
      </c>
      <c r="K6" s="43" t="s">
        <v>104</v>
      </c>
      <c r="L6" s="43" t="s">
        <v>102</v>
      </c>
      <c r="M6" s="43" t="s">
        <v>103</v>
      </c>
      <c r="N6" s="43" t="s">
        <v>104</v>
      </c>
      <c r="O6" s="43" t="s">
        <v>102</v>
      </c>
      <c r="P6" s="43" t="s">
        <v>103</v>
      </c>
      <c r="Q6" s="43" t="s">
        <v>104</v>
      </c>
      <c r="R6" s="43" t="s">
        <v>102</v>
      </c>
      <c r="S6" s="43" t="s">
        <v>103</v>
      </c>
      <c r="T6" s="43" t="s">
        <v>104</v>
      </c>
      <c r="U6" s="43" t="s">
        <v>102</v>
      </c>
      <c r="V6" s="43" t="s">
        <v>103</v>
      </c>
      <c r="W6" s="43" t="s">
        <v>104</v>
      </c>
      <c r="X6" s="43" t="s">
        <v>103</v>
      </c>
      <c r="Y6" s="43" t="s">
        <v>104</v>
      </c>
    </row>
    <row r="7" spans="1:25" s="12" customFormat="1" ht="27.75" customHeight="1" thickTop="1">
      <c r="A7" s="31" t="s">
        <v>22</v>
      </c>
      <c r="B7" s="32" t="s">
        <v>0</v>
      </c>
      <c r="C7" s="11">
        <f>SUM(C8:C11)</f>
        <v>216196</v>
      </c>
      <c r="D7" s="11">
        <f aca="true" t="shared" si="0" ref="D7:R7">SUM(D8:D11)</f>
        <v>265524</v>
      </c>
      <c r="E7" s="11">
        <f t="shared" si="0"/>
        <v>149578</v>
      </c>
      <c r="F7" s="11">
        <f>SUM(F8:F11)</f>
        <v>145443</v>
      </c>
      <c r="G7" s="11">
        <f>SUM(G8:G11)</f>
        <v>147267</v>
      </c>
      <c r="H7" s="11">
        <f t="shared" si="0"/>
        <v>72414</v>
      </c>
      <c r="I7" s="11">
        <f t="shared" si="0"/>
        <v>84227</v>
      </c>
      <c r="J7" s="11">
        <f>SUM(J8:J11)</f>
        <v>88954</v>
      </c>
      <c r="K7" s="11">
        <f>SUM(K8:K11)</f>
        <v>47457</v>
      </c>
      <c r="L7" s="11">
        <f t="shared" si="0"/>
        <v>20728</v>
      </c>
      <c r="M7" s="11">
        <f>SUM(M8:M11)</f>
        <v>21162</v>
      </c>
      <c r="N7" s="11">
        <f>SUM(N8:N11)</f>
        <v>11280</v>
      </c>
      <c r="O7" s="11">
        <f t="shared" si="0"/>
        <v>20489</v>
      </c>
      <c r="P7" s="11">
        <f>SUM(P8:P11)</f>
        <v>20923</v>
      </c>
      <c r="Q7" s="11">
        <f>SUM(Q8:Q11)</f>
        <v>10073</v>
      </c>
      <c r="R7" s="11">
        <f t="shared" si="0"/>
        <v>61491</v>
      </c>
      <c r="S7" s="11">
        <f>SUM(S8:S11)</f>
        <v>64341</v>
      </c>
      <c r="T7" s="11">
        <f>SUM(T8:T11)</f>
        <v>37372</v>
      </c>
      <c r="U7" s="11">
        <f>SUM(U8:U11)</f>
        <v>24055</v>
      </c>
      <c r="V7" s="11">
        <f>SUM(V8:V11)</f>
        <v>24489</v>
      </c>
      <c r="W7" s="11">
        <f>SUM(W8:W11)</f>
        <v>12073</v>
      </c>
      <c r="X7" s="11">
        <f>D7+G7+J7+M7+P7+S7+V7</f>
        <v>632660</v>
      </c>
      <c r="Y7" s="11">
        <f>E7+H7+K7+N7+Q7+T7+W7</f>
        <v>340247</v>
      </c>
    </row>
    <row r="8" spans="1:25" ht="15" customHeight="1">
      <c r="A8" s="33" t="s">
        <v>23</v>
      </c>
      <c r="B8" s="34" t="s">
        <v>24</v>
      </c>
      <c r="C8" s="15">
        <v>204452</v>
      </c>
      <c r="D8" s="15">
        <v>251299</v>
      </c>
      <c r="E8" s="15">
        <v>143837</v>
      </c>
      <c r="F8" s="15">
        <v>145443</v>
      </c>
      <c r="G8" s="15">
        <v>142843</v>
      </c>
      <c r="H8" s="15">
        <v>67990</v>
      </c>
      <c r="I8" s="15">
        <v>84227</v>
      </c>
      <c r="J8" s="15">
        <v>86405</v>
      </c>
      <c r="K8" s="15">
        <v>44908</v>
      </c>
      <c r="L8" s="15">
        <v>20728</v>
      </c>
      <c r="M8" s="15">
        <v>20728</v>
      </c>
      <c r="N8" s="15">
        <v>10846</v>
      </c>
      <c r="O8" s="15">
        <v>20489</v>
      </c>
      <c r="P8" s="15">
        <v>20489</v>
      </c>
      <c r="Q8" s="15">
        <v>9639</v>
      </c>
      <c r="R8" s="15">
        <v>61491</v>
      </c>
      <c r="S8" s="15">
        <v>62562</v>
      </c>
      <c r="T8" s="15">
        <v>35593</v>
      </c>
      <c r="U8" s="15">
        <v>24055</v>
      </c>
      <c r="V8" s="42">
        <v>24055</v>
      </c>
      <c r="W8" s="42">
        <v>11639</v>
      </c>
      <c r="X8" s="11">
        <f aca="true" t="shared" si="1" ref="X8:X46">D8+G8+J8+M8+P8+S8+V8</f>
        <v>608381</v>
      </c>
      <c r="Y8" s="11">
        <f aca="true" t="shared" si="2" ref="Y8:Y46">E8+H8+K8+N8+Q8+T8+W8</f>
        <v>324452</v>
      </c>
    </row>
    <row r="9" spans="1:25" ht="15" customHeight="1">
      <c r="A9" s="33" t="s">
        <v>82</v>
      </c>
      <c r="B9" s="34" t="s">
        <v>79</v>
      </c>
      <c r="C9" s="15">
        <v>5870</v>
      </c>
      <c r="D9" s="15">
        <v>5870</v>
      </c>
      <c r="E9" s="15">
        <v>370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42"/>
      <c r="W9" s="42"/>
      <c r="X9" s="11">
        <f t="shared" si="1"/>
        <v>5870</v>
      </c>
      <c r="Y9" s="11">
        <f t="shared" si="2"/>
        <v>370</v>
      </c>
    </row>
    <row r="10" spans="1:25" ht="15" customHeight="1">
      <c r="A10" s="33" t="s">
        <v>83</v>
      </c>
      <c r="B10" s="34" t="s">
        <v>26</v>
      </c>
      <c r="C10" s="15">
        <v>5874</v>
      </c>
      <c r="D10" s="15">
        <v>5874</v>
      </c>
      <c r="E10" s="15">
        <v>2890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2"/>
      <c r="W10" s="42"/>
      <c r="X10" s="11">
        <f t="shared" si="1"/>
        <v>5874</v>
      </c>
      <c r="Y10" s="11">
        <f t="shared" si="2"/>
        <v>2890</v>
      </c>
    </row>
    <row r="11" spans="1:25" ht="15" customHeight="1">
      <c r="A11" s="33" t="s">
        <v>84</v>
      </c>
      <c r="B11" s="34" t="s">
        <v>81</v>
      </c>
      <c r="C11" s="15"/>
      <c r="D11" s="15">
        <v>2481</v>
      </c>
      <c r="E11" s="15">
        <v>2481</v>
      </c>
      <c r="F11" s="15"/>
      <c r="G11" s="15">
        <v>4424</v>
      </c>
      <c r="H11" s="15">
        <v>4424</v>
      </c>
      <c r="I11" s="15"/>
      <c r="J11" s="15">
        <v>2549</v>
      </c>
      <c r="K11" s="15">
        <v>2549</v>
      </c>
      <c r="L11" s="15"/>
      <c r="M11" s="15">
        <v>434</v>
      </c>
      <c r="N11" s="15">
        <v>434</v>
      </c>
      <c r="O11" s="15"/>
      <c r="P11" s="15">
        <v>434</v>
      </c>
      <c r="Q11" s="15">
        <v>434</v>
      </c>
      <c r="R11" s="15"/>
      <c r="S11" s="15">
        <v>1779</v>
      </c>
      <c r="T11" s="15">
        <v>1779</v>
      </c>
      <c r="U11" s="15"/>
      <c r="V11" s="42">
        <v>434</v>
      </c>
      <c r="W11" s="42">
        <v>434</v>
      </c>
      <c r="X11" s="11">
        <f t="shared" si="1"/>
        <v>12535</v>
      </c>
      <c r="Y11" s="11">
        <f t="shared" si="2"/>
        <v>12535</v>
      </c>
    </row>
    <row r="12" spans="1:25" s="12" customFormat="1" ht="15" customHeight="1">
      <c r="A12" s="35" t="s">
        <v>27</v>
      </c>
      <c r="B12" s="36" t="s">
        <v>1</v>
      </c>
      <c r="C12" s="18">
        <f>SUM(C13:C17)</f>
        <v>41999</v>
      </c>
      <c r="D12" s="18">
        <f aca="true" t="shared" si="3" ref="D12:U12">SUM(D13:D17)</f>
        <v>47802</v>
      </c>
      <c r="E12" s="18">
        <f t="shared" si="3"/>
        <v>15509</v>
      </c>
      <c r="F12" s="18">
        <f t="shared" si="3"/>
        <v>4100</v>
      </c>
      <c r="G12" s="18">
        <f t="shared" si="3"/>
        <v>6700</v>
      </c>
      <c r="H12" s="18">
        <f t="shared" si="3"/>
        <v>4964</v>
      </c>
      <c r="I12" s="18">
        <f t="shared" si="3"/>
        <v>7384</v>
      </c>
      <c r="J12" s="18">
        <f>SUM(J13:J17)</f>
        <v>7375</v>
      </c>
      <c r="K12" s="18">
        <f>SUM(K13:K17)</f>
        <v>7177</v>
      </c>
      <c r="L12" s="18">
        <f t="shared" si="3"/>
        <v>415</v>
      </c>
      <c r="M12" s="18">
        <f>SUM(M13:M17)</f>
        <v>415</v>
      </c>
      <c r="N12" s="18">
        <f>SUM(N13:N17)</f>
        <v>241</v>
      </c>
      <c r="O12" s="18">
        <f t="shared" si="3"/>
        <v>410</v>
      </c>
      <c r="P12" s="18">
        <f>SUM(P13:P17)</f>
        <v>410</v>
      </c>
      <c r="Q12" s="18">
        <f>SUM(Q13:Q17)</f>
        <v>182</v>
      </c>
      <c r="R12" s="18">
        <f t="shared" si="3"/>
        <v>2370</v>
      </c>
      <c r="S12" s="18">
        <f>SUM(S13:S17)</f>
        <v>2266</v>
      </c>
      <c r="T12" s="18">
        <f>SUM(T13:T17)</f>
        <v>1644</v>
      </c>
      <c r="U12" s="18">
        <f t="shared" si="3"/>
        <v>482</v>
      </c>
      <c r="V12" s="18">
        <f>SUM(V13:V17)</f>
        <v>482</v>
      </c>
      <c r="W12" s="18">
        <f>SUM(W13:W17)</f>
        <v>289</v>
      </c>
      <c r="X12" s="11">
        <f t="shared" si="1"/>
        <v>65450</v>
      </c>
      <c r="Y12" s="11">
        <f t="shared" si="2"/>
        <v>30006</v>
      </c>
    </row>
    <row r="13" spans="1:25" ht="15" customHeight="1">
      <c r="A13" s="33" t="s">
        <v>28</v>
      </c>
      <c r="B13" s="34" t="s">
        <v>29</v>
      </c>
      <c r="C13" s="15">
        <v>20083</v>
      </c>
      <c r="D13" s="15">
        <v>21683</v>
      </c>
      <c r="E13" s="15">
        <v>9194</v>
      </c>
      <c r="F13" s="15">
        <v>1140</v>
      </c>
      <c r="G13" s="15">
        <v>1140</v>
      </c>
      <c r="H13" s="15">
        <v>821</v>
      </c>
      <c r="I13" s="15">
        <v>5700</v>
      </c>
      <c r="J13" s="15">
        <v>5700</v>
      </c>
      <c r="K13" s="15">
        <v>5230</v>
      </c>
      <c r="L13" s="15"/>
      <c r="M13" s="15"/>
      <c r="N13" s="15"/>
      <c r="O13" s="15"/>
      <c r="P13" s="15"/>
      <c r="Q13" s="15"/>
      <c r="R13" s="15">
        <v>1140</v>
      </c>
      <c r="S13" s="15">
        <v>1140</v>
      </c>
      <c r="T13" s="15">
        <v>960</v>
      </c>
      <c r="U13" s="15"/>
      <c r="V13" s="42"/>
      <c r="W13" s="42"/>
      <c r="X13" s="11">
        <f t="shared" si="1"/>
        <v>29663</v>
      </c>
      <c r="Y13" s="11">
        <f t="shared" si="2"/>
        <v>16205</v>
      </c>
    </row>
    <row r="14" spans="1:25" ht="15" customHeight="1">
      <c r="A14" s="33" t="s">
        <v>30</v>
      </c>
      <c r="B14" s="34" t="s">
        <v>31</v>
      </c>
      <c r="C14" s="15">
        <v>17634</v>
      </c>
      <c r="D14" s="15">
        <v>21072</v>
      </c>
      <c r="E14" s="15">
        <v>4299</v>
      </c>
      <c r="F14" s="15">
        <v>51</v>
      </c>
      <c r="G14" s="15">
        <v>51</v>
      </c>
      <c r="H14" s="15">
        <v>0</v>
      </c>
      <c r="I14" s="15"/>
      <c r="J14" s="15">
        <v>60</v>
      </c>
      <c r="K14" s="15">
        <v>410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2"/>
      <c r="W14" s="42"/>
      <c r="X14" s="11">
        <f t="shared" si="1"/>
        <v>21183</v>
      </c>
      <c r="Y14" s="11">
        <f t="shared" si="2"/>
        <v>4709</v>
      </c>
    </row>
    <row r="15" spans="1:25" ht="15" customHeight="1">
      <c r="A15" s="33" t="s">
        <v>32</v>
      </c>
      <c r="B15" s="34" t="s">
        <v>33</v>
      </c>
      <c r="C15" s="15">
        <v>4282</v>
      </c>
      <c r="D15" s="15">
        <v>4489</v>
      </c>
      <c r="E15" s="15">
        <v>1903</v>
      </c>
      <c r="F15" s="15">
        <v>2909</v>
      </c>
      <c r="G15" s="15">
        <v>2909</v>
      </c>
      <c r="H15" s="15">
        <v>1563</v>
      </c>
      <c r="I15" s="15">
        <v>1684</v>
      </c>
      <c r="J15" s="15">
        <v>1615</v>
      </c>
      <c r="K15" s="15">
        <v>1288</v>
      </c>
      <c r="L15" s="15">
        <v>415</v>
      </c>
      <c r="M15" s="15">
        <v>415</v>
      </c>
      <c r="N15" s="15">
        <v>241</v>
      </c>
      <c r="O15" s="15">
        <v>410</v>
      </c>
      <c r="P15" s="15">
        <v>410</v>
      </c>
      <c r="Q15" s="15">
        <v>182</v>
      </c>
      <c r="R15" s="15">
        <v>1230</v>
      </c>
      <c r="S15" s="15">
        <v>1126</v>
      </c>
      <c r="T15" s="15">
        <v>655</v>
      </c>
      <c r="U15" s="15">
        <v>482</v>
      </c>
      <c r="V15" s="42">
        <v>482</v>
      </c>
      <c r="W15" s="42">
        <v>289</v>
      </c>
      <c r="X15" s="11">
        <f t="shared" si="1"/>
        <v>11446</v>
      </c>
      <c r="Y15" s="11">
        <f t="shared" si="2"/>
        <v>6121</v>
      </c>
    </row>
    <row r="16" spans="1:25" ht="15" customHeight="1">
      <c r="A16" s="33" t="s">
        <v>86</v>
      </c>
      <c r="B16" s="34" t="s">
        <v>87</v>
      </c>
      <c r="C16" s="15"/>
      <c r="D16" s="15">
        <v>349</v>
      </c>
      <c r="E16" s="15">
        <v>9</v>
      </c>
      <c r="F16" s="15"/>
      <c r="G16" s="15"/>
      <c r="H16" s="15"/>
      <c r="I16" s="15"/>
      <c r="J16" s="15">
        <v>0</v>
      </c>
      <c r="K16" s="15">
        <v>249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2"/>
      <c r="W16" s="42"/>
      <c r="X16" s="11">
        <f t="shared" si="1"/>
        <v>349</v>
      </c>
      <c r="Y16" s="11">
        <f t="shared" si="2"/>
        <v>258</v>
      </c>
    </row>
    <row r="17" spans="1:25" ht="15" customHeight="1">
      <c r="A17" s="33" t="s">
        <v>101</v>
      </c>
      <c r="B17" s="34" t="s">
        <v>85</v>
      </c>
      <c r="C17" s="15"/>
      <c r="D17" s="15">
        <v>209</v>
      </c>
      <c r="E17" s="15">
        <v>104</v>
      </c>
      <c r="F17" s="15">
        <v>0</v>
      </c>
      <c r="G17" s="15">
        <v>2600</v>
      </c>
      <c r="H17" s="15">
        <v>2580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0</v>
      </c>
      <c r="T17" s="15">
        <v>29</v>
      </c>
      <c r="U17" s="15"/>
      <c r="V17" s="42"/>
      <c r="W17" s="42"/>
      <c r="X17" s="11">
        <f t="shared" si="1"/>
        <v>2809</v>
      </c>
      <c r="Y17" s="11">
        <f t="shared" si="2"/>
        <v>2713</v>
      </c>
    </row>
    <row r="18" spans="1:25" s="12" customFormat="1" ht="15" customHeight="1">
      <c r="A18" s="35" t="s">
        <v>34</v>
      </c>
      <c r="B18" s="36" t="s">
        <v>2</v>
      </c>
      <c r="C18" s="18">
        <v>65724</v>
      </c>
      <c r="D18" s="18">
        <v>78296</v>
      </c>
      <c r="E18" s="18">
        <v>38612</v>
      </c>
      <c r="F18" s="18">
        <v>38152</v>
      </c>
      <c r="G18" s="18">
        <v>38150</v>
      </c>
      <c r="H18" s="18">
        <v>19053</v>
      </c>
      <c r="I18" s="18">
        <v>23369</v>
      </c>
      <c r="J18" s="18">
        <v>24007</v>
      </c>
      <c r="K18" s="18">
        <v>12980</v>
      </c>
      <c r="L18" s="18">
        <v>5334</v>
      </c>
      <c r="M18" s="18">
        <v>5444</v>
      </c>
      <c r="N18" s="18">
        <v>2932</v>
      </c>
      <c r="O18" s="18">
        <v>5299</v>
      </c>
      <c r="P18" s="18">
        <v>5279</v>
      </c>
      <c r="Q18" s="18">
        <v>2590</v>
      </c>
      <c r="R18" s="18">
        <v>16272</v>
      </c>
      <c r="S18" s="18">
        <v>16861</v>
      </c>
      <c r="T18" s="18">
        <v>9475</v>
      </c>
      <c r="U18" s="18">
        <v>6272</v>
      </c>
      <c r="V18" s="11">
        <v>6382</v>
      </c>
      <c r="W18" s="11">
        <v>2990</v>
      </c>
      <c r="X18" s="11">
        <f t="shared" si="1"/>
        <v>174419</v>
      </c>
      <c r="Y18" s="11">
        <f t="shared" si="2"/>
        <v>88632</v>
      </c>
    </row>
    <row r="19" spans="1:25" s="12" customFormat="1" ht="15" customHeight="1">
      <c r="A19" s="35" t="s">
        <v>70</v>
      </c>
      <c r="B19" s="36" t="s">
        <v>35</v>
      </c>
      <c r="C19" s="18">
        <v>2834</v>
      </c>
      <c r="D19" s="18">
        <v>2922</v>
      </c>
      <c r="E19" s="18">
        <v>1161</v>
      </c>
      <c r="F19" s="18">
        <v>4437</v>
      </c>
      <c r="G19" s="18">
        <v>4586</v>
      </c>
      <c r="H19" s="18">
        <v>2183</v>
      </c>
      <c r="I19" s="18">
        <v>2596</v>
      </c>
      <c r="J19" s="18">
        <v>2660</v>
      </c>
      <c r="K19" s="18">
        <v>1570</v>
      </c>
      <c r="L19" s="18">
        <v>486</v>
      </c>
      <c r="M19" s="18">
        <v>498</v>
      </c>
      <c r="N19" s="18">
        <v>196</v>
      </c>
      <c r="O19" s="18">
        <v>486</v>
      </c>
      <c r="P19" s="18">
        <v>498</v>
      </c>
      <c r="Q19" s="18">
        <v>178</v>
      </c>
      <c r="R19" s="18">
        <v>1753</v>
      </c>
      <c r="S19" s="18">
        <v>1718</v>
      </c>
      <c r="T19" s="18">
        <v>955</v>
      </c>
      <c r="U19" s="18">
        <v>486</v>
      </c>
      <c r="V19" s="11">
        <v>498</v>
      </c>
      <c r="W19" s="11">
        <v>164</v>
      </c>
      <c r="X19" s="11">
        <f t="shared" si="1"/>
        <v>13380</v>
      </c>
      <c r="Y19" s="11">
        <f t="shared" si="2"/>
        <v>6407</v>
      </c>
    </row>
    <row r="20" spans="1:25" s="12" customFormat="1" ht="15" customHeight="1">
      <c r="A20" s="35" t="s">
        <v>71</v>
      </c>
      <c r="B20" s="36" t="s">
        <v>3</v>
      </c>
      <c r="C20" s="18">
        <v>11075</v>
      </c>
      <c r="D20" s="18">
        <v>13627</v>
      </c>
      <c r="E20" s="18">
        <v>7089</v>
      </c>
      <c r="F20" s="18">
        <v>6280</v>
      </c>
      <c r="G20" s="18">
        <v>6465</v>
      </c>
      <c r="H20" s="18">
        <v>3648</v>
      </c>
      <c r="I20" s="18">
        <v>3847</v>
      </c>
      <c r="J20" s="18">
        <v>4038</v>
      </c>
      <c r="K20" s="18">
        <v>2333</v>
      </c>
      <c r="L20" s="18">
        <v>888</v>
      </c>
      <c r="M20" s="18">
        <v>906</v>
      </c>
      <c r="N20" s="18">
        <v>454</v>
      </c>
      <c r="O20" s="18">
        <v>878</v>
      </c>
      <c r="P20" s="18">
        <v>1006</v>
      </c>
      <c r="Q20" s="18">
        <v>440</v>
      </c>
      <c r="R20" s="18">
        <v>2682</v>
      </c>
      <c r="S20" s="18">
        <v>2820</v>
      </c>
      <c r="T20" s="18">
        <v>1582</v>
      </c>
      <c r="U20" s="18">
        <v>1031</v>
      </c>
      <c r="V20" s="11">
        <v>1049</v>
      </c>
      <c r="W20" s="11">
        <v>521</v>
      </c>
      <c r="X20" s="11">
        <f t="shared" si="1"/>
        <v>29911</v>
      </c>
      <c r="Y20" s="11">
        <f t="shared" si="2"/>
        <v>16067</v>
      </c>
    </row>
    <row r="21" spans="1:25" s="12" customFormat="1" ht="15" customHeight="1">
      <c r="A21" s="35" t="s">
        <v>72</v>
      </c>
      <c r="B21" s="36" t="s">
        <v>4</v>
      </c>
      <c r="C21" s="18">
        <v>1224</v>
      </c>
      <c r="D21" s="18">
        <v>3069</v>
      </c>
      <c r="E21" s="18">
        <v>1978</v>
      </c>
      <c r="F21" s="18">
        <v>570</v>
      </c>
      <c r="G21" s="18">
        <v>1690</v>
      </c>
      <c r="H21" s="18">
        <v>979</v>
      </c>
      <c r="I21" s="18">
        <v>349</v>
      </c>
      <c r="J21" s="18">
        <v>617</v>
      </c>
      <c r="K21" s="18">
        <v>597</v>
      </c>
      <c r="L21" s="18">
        <v>130</v>
      </c>
      <c r="M21" s="18">
        <v>130</v>
      </c>
      <c r="N21" s="18">
        <v>32</v>
      </c>
      <c r="O21" s="18">
        <v>110</v>
      </c>
      <c r="P21" s="18">
        <v>130</v>
      </c>
      <c r="Q21" s="18">
        <v>68</v>
      </c>
      <c r="R21" s="18">
        <v>260</v>
      </c>
      <c r="S21" s="18">
        <v>260</v>
      </c>
      <c r="T21" s="18">
        <v>432</v>
      </c>
      <c r="U21" s="18">
        <v>60</v>
      </c>
      <c r="V21" s="11">
        <v>60</v>
      </c>
      <c r="W21" s="11">
        <v>106</v>
      </c>
      <c r="X21" s="11">
        <f t="shared" si="1"/>
        <v>5956</v>
      </c>
      <c r="Y21" s="11">
        <f t="shared" si="2"/>
        <v>4192</v>
      </c>
    </row>
    <row r="22" spans="1:25" s="12" customFormat="1" ht="15" customHeight="1">
      <c r="A22" s="35" t="s">
        <v>73</v>
      </c>
      <c r="B22" s="36" t="s">
        <v>5</v>
      </c>
      <c r="C22" s="18">
        <f aca="true" t="shared" si="4" ref="C22:W22">SUM(C23:C36)</f>
        <v>208756</v>
      </c>
      <c r="D22" s="18">
        <f t="shared" si="4"/>
        <v>265864</v>
      </c>
      <c r="E22" s="18">
        <f t="shared" si="4"/>
        <v>193682</v>
      </c>
      <c r="F22" s="18">
        <f>SUM(F23:F36)</f>
        <v>53564</v>
      </c>
      <c r="G22" s="18">
        <f>SUM(G23:G36)</f>
        <v>57868</v>
      </c>
      <c r="H22" s="18">
        <f>SUM(H23:H36)</f>
        <v>59236</v>
      </c>
      <c r="I22" s="18">
        <f t="shared" si="4"/>
        <v>29670</v>
      </c>
      <c r="J22" s="18">
        <f t="shared" si="4"/>
        <v>35442</v>
      </c>
      <c r="K22" s="18">
        <f t="shared" si="4"/>
        <v>27086</v>
      </c>
      <c r="L22" s="18">
        <f t="shared" si="4"/>
        <v>7329</v>
      </c>
      <c r="M22" s="18">
        <f t="shared" si="4"/>
        <v>7329</v>
      </c>
      <c r="N22" s="18">
        <f t="shared" si="4"/>
        <v>4714</v>
      </c>
      <c r="O22" s="18">
        <f t="shared" si="4"/>
        <v>6497</v>
      </c>
      <c r="P22" s="18">
        <f t="shared" si="4"/>
        <v>6497</v>
      </c>
      <c r="Q22" s="18">
        <f t="shared" si="4"/>
        <v>2905</v>
      </c>
      <c r="R22" s="18">
        <f t="shared" si="4"/>
        <v>14160</v>
      </c>
      <c r="S22" s="18">
        <f t="shared" si="4"/>
        <v>17615</v>
      </c>
      <c r="T22" s="18">
        <f t="shared" si="4"/>
        <v>10535</v>
      </c>
      <c r="U22" s="18">
        <f t="shared" si="4"/>
        <v>9504</v>
      </c>
      <c r="V22" s="18">
        <f t="shared" si="4"/>
        <v>9504</v>
      </c>
      <c r="W22" s="18">
        <f t="shared" si="4"/>
        <v>5884</v>
      </c>
      <c r="X22" s="11">
        <f t="shared" si="1"/>
        <v>400119</v>
      </c>
      <c r="Y22" s="11">
        <f t="shared" si="2"/>
        <v>304042</v>
      </c>
    </row>
    <row r="23" spans="1:25" ht="15" customHeight="1">
      <c r="A23" s="33" t="s">
        <v>36</v>
      </c>
      <c r="B23" s="34" t="s">
        <v>6</v>
      </c>
      <c r="C23" s="15">
        <v>4800</v>
      </c>
      <c r="D23" s="15">
        <v>9801</v>
      </c>
      <c r="E23" s="15">
        <v>2713</v>
      </c>
      <c r="F23" s="15">
        <v>5835</v>
      </c>
      <c r="G23" s="15">
        <v>6335</v>
      </c>
      <c r="H23" s="15">
        <v>6329</v>
      </c>
      <c r="I23" s="15">
        <v>2200</v>
      </c>
      <c r="J23" s="15">
        <v>2200</v>
      </c>
      <c r="K23" s="15">
        <v>2650</v>
      </c>
      <c r="L23" s="15">
        <v>1650</v>
      </c>
      <c r="M23" s="15">
        <v>1650</v>
      </c>
      <c r="N23" s="15">
        <v>555</v>
      </c>
      <c r="O23" s="15">
        <v>1440</v>
      </c>
      <c r="P23" s="15">
        <v>1440</v>
      </c>
      <c r="Q23" s="15">
        <v>568</v>
      </c>
      <c r="R23" s="15">
        <v>1750</v>
      </c>
      <c r="S23" s="15">
        <v>1750</v>
      </c>
      <c r="T23" s="15">
        <v>3180</v>
      </c>
      <c r="U23" s="15">
        <v>1820</v>
      </c>
      <c r="V23" s="42">
        <v>1820</v>
      </c>
      <c r="W23" s="42">
        <v>648</v>
      </c>
      <c r="X23" s="11">
        <f t="shared" si="1"/>
        <v>24996</v>
      </c>
      <c r="Y23" s="11">
        <f t="shared" si="2"/>
        <v>16643</v>
      </c>
    </row>
    <row r="24" spans="1:25" ht="15" customHeight="1">
      <c r="A24" s="33" t="s">
        <v>37</v>
      </c>
      <c r="B24" s="34" t="s">
        <v>38</v>
      </c>
      <c r="C24" s="15"/>
      <c r="D24" s="15">
        <v>287</v>
      </c>
      <c r="E24" s="15">
        <v>439</v>
      </c>
      <c r="F24" s="15">
        <v>200</v>
      </c>
      <c r="G24" s="15">
        <v>200</v>
      </c>
      <c r="H24" s="15"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42"/>
      <c r="W24" s="42"/>
      <c r="X24" s="11">
        <f t="shared" si="1"/>
        <v>487</v>
      </c>
      <c r="Y24" s="11">
        <f t="shared" si="2"/>
        <v>439</v>
      </c>
    </row>
    <row r="25" spans="1:25" ht="15" customHeight="1">
      <c r="A25" s="33" t="s">
        <v>39</v>
      </c>
      <c r="B25" s="34" t="s">
        <v>40</v>
      </c>
      <c r="C25" s="15">
        <v>5672</v>
      </c>
      <c r="D25" s="15">
        <v>4222</v>
      </c>
      <c r="E25" s="15">
        <v>300</v>
      </c>
      <c r="F25" s="15">
        <v>4947</v>
      </c>
      <c r="G25" s="15">
        <v>4947</v>
      </c>
      <c r="H25" s="15">
        <v>279</v>
      </c>
      <c r="I25" s="15">
        <v>2590</v>
      </c>
      <c r="J25" s="15">
        <v>2590</v>
      </c>
      <c r="K25" s="15">
        <v>0</v>
      </c>
      <c r="L25" s="15">
        <v>720</v>
      </c>
      <c r="M25" s="15">
        <v>720</v>
      </c>
      <c r="N25" s="15">
        <v>0</v>
      </c>
      <c r="O25" s="15">
        <v>540</v>
      </c>
      <c r="P25" s="15">
        <v>540</v>
      </c>
      <c r="Q25" s="15">
        <v>0</v>
      </c>
      <c r="R25" s="15">
        <v>1080</v>
      </c>
      <c r="S25" s="15">
        <v>1080</v>
      </c>
      <c r="T25" s="15">
        <v>0</v>
      </c>
      <c r="U25" s="15">
        <v>804</v>
      </c>
      <c r="V25" s="42">
        <v>804</v>
      </c>
      <c r="W25" s="42">
        <v>0</v>
      </c>
      <c r="X25" s="11">
        <f t="shared" si="1"/>
        <v>14903</v>
      </c>
      <c r="Y25" s="11">
        <f t="shared" si="2"/>
        <v>579</v>
      </c>
    </row>
    <row r="26" spans="1:25" ht="15" customHeight="1">
      <c r="A26" s="33" t="s">
        <v>41</v>
      </c>
      <c r="B26" s="34" t="s">
        <v>42</v>
      </c>
      <c r="C26" s="15">
        <v>696</v>
      </c>
      <c r="D26" s="15">
        <v>709</v>
      </c>
      <c r="E26" s="15">
        <v>18</v>
      </c>
      <c r="F26" s="15">
        <v>546</v>
      </c>
      <c r="G26" s="15">
        <v>560</v>
      </c>
      <c r="H26" s="15">
        <v>0</v>
      </c>
      <c r="I26" s="15">
        <v>597</v>
      </c>
      <c r="J26" s="15">
        <v>671</v>
      </c>
      <c r="K26" s="15">
        <v>194</v>
      </c>
      <c r="L26" s="15"/>
      <c r="M26" s="15"/>
      <c r="N26" s="15"/>
      <c r="O26" s="15"/>
      <c r="P26" s="15"/>
      <c r="Q26" s="15"/>
      <c r="R26" s="15">
        <v>546</v>
      </c>
      <c r="S26" s="15">
        <v>559</v>
      </c>
      <c r="T26" s="15">
        <v>0</v>
      </c>
      <c r="U26" s="15"/>
      <c r="V26" s="42"/>
      <c r="W26" s="42"/>
      <c r="X26" s="11">
        <f t="shared" si="1"/>
        <v>2499</v>
      </c>
      <c r="Y26" s="11">
        <f t="shared" si="2"/>
        <v>212</v>
      </c>
    </row>
    <row r="27" spans="1:25" ht="15" customHeight="1">
      <c r="A27" s="33" t="s">
        <v>43</v>
      </c>
      <c r="B27" s="34" t="s">
        <v>7</v>
      </c>
      <c r="C27" s="15">
        <v>33520</v>
      </c>
      <c r="D27" s="15">
        <v>54380</v>
      </c>
      <c r="E27" s="15">
        <v>40487</v>
      </c>
      <c r="F27" s="15">
        <v>2323</v>
      </c>
      <c r="G27" s="15">
        <v>2323</v>
      </c>
      <c r="H27" s="15">
        <v>5797</v>
      </c>
      <c r="I27" s="15">
        <v>2280</v>
      </c>
      <c r="J27" s="15">
        <v>2250</v>
      </c>
      <c r="K27" s="15">
        <v>3956</v>
      </c>
      <c r="L27" s="15">
        <v>820</v>
      </c>
      <c r="M27" s="15">
        <v>820</v>
      </c>
      <c r="N27" s="15">
        <v>563</v>
      </c>
      <c r="O27" s="15">
        <v>761</v>
      </c>
      <c r="P27" s="15">
        <v>761</v>
      </c>
      <c r="Q27" s="15">
        <v>370</v>
      </c>
      <c r="R27" s="15">
        <v>1080</v>
      </c>
      <c r="S27" s="15">
        <v>1080</v>
      </c>
      <c r="T27" s="15">
        <v>674</v>
      </c>
      <c r="U27" s="15">
        <v>1290</v>
      </c>
      <c r="V27" s="42">
        <v>1290</v>
      </c>
      <c r="W27" s="42">
        <v>709</v>
      </c>
      <c r="X27" s="11">
        <f t="shared" si="1"/>
        <v>62904</v>
      </c>
      <c r="Y27" s="11">
        <f t="shared" si="2"/>
        <v>52556</v>
      </c>
    </row>
    <row r="28" spans="1:25" ht="15" customHeight="1">
      <c r="A28" s="33" t="s">
        <v>44</v>
      </c>
      <c r="B28" s="34" t="s">
        <v>8</v>
      </c>
      <c r="C28" s="15">
        <v>59721</v>
      </c>
      <c r="D28" s="15">
        <v>91081</v>
      </c>
      <c r="E28" s="15">
        <v>68848</v>
      </c>
      <c r="F28" s="15">
        <v>26462</v>
      </c>
      <c r="G28" s="15">
        <v>27962</v>
      </c>
      <c r="H28" s="15">
        <v>38624</v>
      </c>
      <c r="I28" s="15">
        <v>16633</v>
      </c>
      <c r="J28" s="15">
        <v>16633</v>
      </c>
      <c r="K28" s="15">
        <v>16175</v>
      </c>
      <c r="L28" s="15">
        <v>2254</v>
      </c>
      <c r="M28" s="15">
        <v>2254</v>
      </c>
      <c r="N28" s="15">
        <v>2275</v>
      </c>
      <c r="O28" s="15">
        <v>2196</v>
      </c>
      <c r="P28" s="15">
        <v>2196</v>
      </c>
      <c r="Q28" s="15">
        <v>937</v>
      </c>
      <c r="R28" s="15">
        <v>6254</v>
      </c>
      <c r="S28" s="15">
        <v>6254</v>
      </c>
      <c r="T28" s="15">
        <v>2935</v>
      </c>
      <c r="U28" s="15">
        <v>3500</v>
      </c>
      <c r="V28" s="42">
        <v>3500</v>
      </c>
      <c r="W28" s="42">
        <v>2463</v>
      </c>
      <c r="X28" s="11">
        <f t="shared" si="1"/>
        <v>149880</v>
      </c>
      <c r="Y28" s="11">
        <f t="shared" si="2"/>
        <v>132257</v>
      </c>
    </row>
    <row r="29" spans="1:25" ht="15" customHeight="1">
      <c r="A29" s="33" t="s">
        <v>45</v>
      </c>
      <c r="B29" s="34" t="s">
        <v>9</v>
      </c>
      <c r="C29" s="15">
        <v>63450</v>
      </c>
      <c r="D29" s="15">
        <v>75791</v>
      </c>
      <c r="E29" s="15">
        <v>66155</v>
      </c>
      <c r="F29" s="15">
        <v>8861</v>
      </c>
      <c r="G29" s="15">
        <v>11151</v>
      </c>
      <c r="H29" s="15">
        <v>4488</v>
      </c>
      <c r="I29" s="15">
        <v>4520</v>
      </c>
      <c r="J29" s="15">
        <v>10248</v>
      </c>
      <c r="K29" s="15">
        <v>3845</v>
      </c>
      <c r="L29" s="15">
        <v>1300</v>
      </c>
      <c r="M29" s="15">
        <v>1300</v>
      </c>
      <c r="N29" s="15">
        <v>1163</v>
      </c>
      <c r="O29" s="15">
        <v>1160</v>
      </c>
      <c r="P29" s="15">
        <v>1160</v>
      </c>
      <c r="Q29" s="15">
        <v>827</v>
      </c>
      <c r="R29" s="15">
        <v>2330</v>
      </c>
      <c r="S29" s="15">
        <v>5772</v>
      </c>
      <c r="T29" s="15">
        <v>2823</v>
      </c>
      <c r="U29" s="15">
        <v>1430</v>
      </c>
      <c r="V29" s="42">
        <v>1430</v>
      </c>
      <c r="W29" s="42">
        <v>1087</v>
      </c>
      <c r="X29" s="11">
        <f t="shared" si="1"/>
        <v>106852</v>
      </c>
      <c r="Y29" s="11">
        <f t="shared" si="2"/>
        <v>80388</v>
      </c>
    </row>
    <row r="30" spans="1:25" ht="15" customHeight="1">
      <c r="A30" s="33" t="s">
        <v>46</v>
      </c>
      <c r="B30" s="34" t="s">
        <v>10</v>
      </c>
      <c r="C30" s="15">
        <v>10000</v>
      </c>
      <c r="D30" s="15">
        <v>2363</v>
      </c>
      <c r="E30" s="15">
        <v>2285</v>
      </c>
      <c r="F30" s="15">
        <v>300</v>
      </c>
      <c r="G30" s="15">
        <v>300</v>
      </c>
      <c r="H30" s="15">
        <v>0</v>
      </c>
      <c r="I30" s="15"/>
      <c r="J30" s="15"/>
      <c r="K30" s="15"/>
      <c r="L30" s="15"/>
      <c r="M30" s="15"/>
      <c r="N30" s="15"/>
      <c r="O30" s="15"/>
      <c r="P30" s="15">
        <v>0</v>
      </c>
      <c r="Q30" s="15">
        <v>119</v>
      </c>
      <c r="R30" s="15"/>
      <c r="S30" s="15"/>
      <c r="T30" s="15"/>
      <c r="U30" s="15"/>
      <c r="V30" s="42"/>
      <c r="W30" s="42"/>
      <c r="X30" s="11">
        <f t="shared" si="1"/>
        <v>2663</v>
      </c>
      <c r="Y30" s="11">
        <f t="shared" si="2"/>
        <v>2404</v>
      </c>
    </row>
    <row r="31" spans="1:25" ht="12.75">
      <c r="A31" s="33" t="s">
        <v>47</v>
      </c>
      <c r="B31" s="34" t="s">
        <v>11</v>
      </c>
      <c r="C31" s="15">
        <v>3400</v>
      </c>
      <c r="D31" s="15">
        <v>3626</v>
      </c>
      <c r="E31" s="15">
        <v>3567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2"/>
      <c r="W31" s="42"/>
      <c r="X31" s="11">
        <f t="shared" si="1"/>
        <v>3626</v>
      </c>
      <c r="Y31" s="11">
        <f t="shared" si="2"/>
        <v>3567</v>
      </c>
    </row>
    <row r="32" spans="1:25" ht="12.75">
      <c r="A32" s="33" t="s">
        <v>48</v>
      </c>
      <c r="B32" s="34" t="s">
        <v>12</v>
      </c>
      <c r="C32" s="15">
        <v>4997</v>
      </c>
      <c r="D32" s="15">
        <v>5378</v>
      </c>
      <c r="E32" s="15">
        <v>2891</v>
      </c>
      <c r="F32" s="15">
        <v>190</v>
      </c>
      <c r="G32" s="15">
        <v>190</v>
      </c>
      <c r="H32" s="15">
        <v>39</v>
      </c>
      <c r="I32" s="15">
        <v>320</v>
      </c>
      <c r="J32" s="15">
        <v>320</v>
      </c>
      <c r="K32" s="15">
        <v>266</v>
      </c>
      <c r="L32" s="15">
        <v>135</v>
      </c>
      <c r="M32" s="15">
        <v>135</v>
      </c>
      <c r="N32" s="15">
        <v>148</v>
      </c>
      <c r="O32" s="15">
        <v>100</v>
      </c>
      <c r="P32" s="15">
        <v>100</v>
      </c>
      <c r="Q32" s="15">
        <v>84</v>
      </c>
      <c r="R32" s="15">
        <v>120</v>
      </c>
      <c r="S32" s="15">
        <v>120</v>
      </c>
      <c r="T32" s="15">
        <v>72</v>
      </c>
      <c r="U32" s="15">
        <v>140</v>
      </c>
      <c r="V32" s="42">
        <v>140</v>
      </c>
      <c r="W32" s="42">
        <v>195</v>
      </c>
      <c r="X32" s="11">
        <f t="shared" si="1"/>
        <v>6383</v>
      </c>
      <c r="Y32" s="11">
        <f t="shared" si="2"/>
        <v>3695</v>
      </c>
    </row>
    <row r="33" spans="1:25" ht="12.75">
      <c r="A33" s="33" t="s">
        <v>49</v>
      </c>
      <c r="B33" s="34" t="s">
        <v>13</v>
      </c>
      <c r="C33" s="15">
        <v>2300</v>
      </c>
      <c r="D33" s="15">
        <v>2169</v>
      </c>
      <c r="E33" s="15">
        <v>1258</v>
      </c>
      <c r="F33" s="15"/>
      <c r="G33" s="15"/>
      <c r="H33" s="15"/>
      <c r="I33" s="15">
        <v>0</v>
      </c>
      <c r="J33" s="15"/>
      <c r="K33" s="15"/>
      <c r="L33" s="15"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42"/>
      <c r="W33" s="42"/>
      <c r="X33" s="11">
        <f t="shared" si="1"/>
        <v>2169</v>
      </c>
      <c r="Y33" s="11">
        <f t="shared" si="2"/>
        <v>1258</v>
      </c>
    </row>
    <row r="34" spans="1:25" ht="12.75">
      <c r="A34" s="33" t="s">
        <v>92</v>
      </c>
      <c r="B34" s="34" t="s">
        <v>89</v>
      </c>
      <c r="C34" s="15"/>
      <c r="D34" s="15">
        <v>550</v>
      </c>
      <c r="E34" s="15">
        <v>511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2"/>
      <c r="W34" s="42"/>
      <c r="X34" s="11">
        <f t="shared" si="1"/>
        <v>550</v>
      </c>
      <c r="Y34" s="11">
        <f t="shared" si="2"/>
        <v>511</v>
      </c>
    </row>
    <row r="35" spans="1:25" ht="12.75">
      <c r="A35" s="33" t="s">
        <v>90</v>
      </c>
      <c r="B35" s="34" t="s">
        <v>51</v>
      </c>
      <c r="C35" s="15">
        <v>1000</v>
      </c>
      <c r="D35" s="15">
        <v>1000</v>
      </c>
      <c r="E35" s="15">
        <v>34</v>
      </c>
      <c r="F35" s="15">
        <v>3800</v>
      </c>
      <c r="G35" s="15">
        <v>3800</v>
      </c>
      <c r="H35" s="15">
        <v>3680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42"/>
      <c r="W35" s="42"/>
      <c r="X35" s="11">
        <f t="shared" si="1"/>
        <v>4800</v>
      </c>
      <c r="Y35" s="11">
        <f t="shared" si="2"/>
        <v>3714</v>
      </c>
    </row>
    <row r="36" spans="1:25" ht="12.75">
      <c r="A36" s="33" t="s">
        <v>91</v>
      </c>
      <c r="B36" s="34" t="s">
        <v>14</v>
      </c>
      <c r="C36" s="15">
        <v>19200</v>
      </c>
      <c r="D36" s="15">
        <v>14507</v>
      </c>
      <c r="E36" s="15">
        <v>4176</v>
      </c>
      <c r="F36" s="15">
        <v>100</v>
      </c>
      <c r="G36" s="15">
        <v>100</v>
      </c>
      <c r="H36" s="15">
        <v>0</v>
      </c>
      <c r="I36" s="15">
        <v>530</v>
      </c>
      <c r="J36" s="15">
        <v>530</v>
      </c>
      <c r="K36" s="15">
        <v>0</v>
      </c>
      <c r="L36" s="15">
        <v>450</v>
      </c>
      <c r="M36" s="15">
        <v>450</v>
      </c>
      <c r="N36" s="15">
        <v>10</v>
      </c>
      <c r="O36" s="15">
        <v>300</v>
      </c>
      <c r="P36" s="15">
        <v>300</v>
      </c>
      <c r="Q36" s="15">
        <v>0</v>
      </c>
      <c r="R36" s="15">
        <v>1000</v>
      </c>
      <c r="S36" s="15">
        <v>1000</v>
      </c>
      <c r="T36" s="15">
        <v>851</v>
      </c>
      <c r="U36" s="15">
        <v>520</v>
      </c>
      <c r="V36" s="42">
        <v>520</v>
      </c>
      <c r="W36" s="42">
        <v>782</v>
      </c>
      <c r="X36" s="11">
        <f t="shared" si="1"/>
        <v>17407</v>
      </c>
      <c r="Y36" s="11">
        <f t="shared" si="2"/>
        <v>5819</v>
      </c>
    </row>
    <row r="37" spans="1:25" s="12" customFormat="1" ht="12.75">
      <c r="A37" s="35" t="s">
        <v>74</v>
      </c>
      <c r="B37" s="36" t="s">
        <v>15</v>
      </c>
      <c r="C37" s="18">
        <f aca="true" t="shared" si="5" ref="C37:W37">C38</f>
        <v>3000</v>
      </c>
      <c r="D37" s="18">
        <f t="shared" si="5"/>
        <v>2950</v>
      </c>
      <c r="E37" s="18">
        <f t="shared" si="5"/>
        <v>500</v>
      </c>
      <c r="F37" s="18">
        <f>F38</f>
        <v>0</v>
      </c>
      <c r="G37" s="18">
        <f>G38</f>
        <v>50</v>
      </c>
      <c r="H37" s="18">
        <f>H38</f>
        <v>50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18">
        <f t="shared" si="5"/>
        <v>0</v>
      </c>
      <c r="Q37" s="18">
        <f t="shared" si="5"/>
        <v>0</v>
      </c>
      <c r="R37" s="18">
        <f t="shared" si="5"/>
        <v>0</v>
      </c>
      <c r="S37" s="18">
        <f t="shared" si="5"/>
        <v>0</v>
      </c>
      <c r="T37" s="18">
        <f t="shared" si="5"/>
        <v>0</v>
      </c>
      <c r="U37" s="18">
        <f t="shared" si="5"/>
        <v>0</v>
      </c>
      <c r="V37" s="18">
        <f t="shared" si="5"/>
        <v>0</v>
      </c>
      <c r="W37" s="18">
        <f t="shared" si="5"/>
        <v>300</v>
      </c>
      <c r="X37" s="11">
        <f t="shared" si="1"/>
        <v>3000</v>
      </c>
      <c r="Y37" s="11">
        <f t="shared" si="2"/>
        <v>850</v>
      </c>
    </row>
    <row r="38" spans="1:25" ht="12.75">
      <c r="A38" s="33" t="s">
        <v>53</v>
      </c>
      <c r="B38" s="34" t="s">
        <v>54</v>
      </c>
      <c r="C38" s="15">
        <v>3000</v>
      </c>
      <c r="D38" s="15">
        <v>2950</v>
      </c>
      <c r="E38" s="15">
        <v>500</v>
      </c>
      <c r="F38" s="15">
        <v>0</v>
      </c>
      <c r="G38" s="15">
        <v>50</v>
      </c>
      <c r="H38" s="15">
        <v>50</v>
      </c>
      <c r="I38" s="15">
        <v>0</v>
      </c>
      <c r="J38" s="15"/>
      <c r="K38" s="15"/>
      <c r="L38" s="15">
        <v>0</v>
      </c>
      <c r="M38" s="15"/>
      <c r="N38" s="15"/>
      <c r="O38" s="15"/>
      <c r="P38" s="15"/>
      <c r="Q38" s="15"/>
      <c r="R38" s="15">
        <v>0</v>
      </c>
      <c r="S38" s="15"/>
      <c r="T38" s="15"/>
      <c r="U38" s="15"/>
      <c r="V38" s="42">
        <v>0</v>
      </c>
      <c r="W38" s="42">
        <v>300</v>
      </c>
      <c r="X38" s="11">
        <f t="shared" si="1"/>
        <v>3000</v>
      </c>
      <c r="Y38" s="11">
        <f t="shared" si="2"/>
        <v>850</v>
      </c>
    </row>
    <row r="39" spans="1:25" s="12" customFormat="1" ht="15" customHeight="1">
      <c r="A39" s="35" t="s">
        <v>75</v>
      </c>
      <c r="B39" s="36" t="s">
        <v>16</v>
      </c>
      <c r="C39" s="18">
        <v>37004</v>
      </c>
      <c r="D39" s="18">
        <v>51004</v>
      </c>
      <c r="E39" s="18">
        <v>32654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1"/>
      <c r="W39" s="11"/>
      <c r="X39" s="11">
        <f t="shared" si="1"/>
        <v>51004</v>
      </c>
      <c r="Y39" s="11">
        <f t="shared" si="2"/>
        <v>32654</v>
      </c>
    </row>
    <row r="40" spans="1:25" s="12" customFormat="1" ht="24.75" customHeight="1">
      <c r="A40" s="37" t="s">
        <v>76</v>
      </c>
      <c r="B40" s="36" t="s">
        <v>17</v>
      </c>
      <c r="C40" s="18">
        <v>1200</v>
      </c>
      <c r="D40" s="18">
        <v>1200</v>
      </c>
      <c r="E40" s="18">
        <v>1198</v>
      </c>
      <c r="F40" s="18">
        <v>0</v>
      </c>
      <c r="G40" s="18"/>
      <c r="H40" s="18"/>
      <c r="I40" s="18">
        <v>0</v>
      </c>
      <c r="J40" s="18"/>
      <c r="K40" s="18"/>
      <c r="L40" s="18">
        <v>0</v>
      </c>
      <c r="M40" s="18"/>
      <c r="N40" s="18"/>
      <c r="O40" s="18">
        <v>0</v>
      </c>
      <c r="P40" s="18"/>
      <c r="Q40" s="18"/>
      <c r="R40" s="18">
        <v>0</v>
      </c>
      <c r="S40" s="18"/>
      <c r="T40" s="18"/>
      <c r="U40" s="18"/>
      <c r="V40" s="11"/>
      <c r="W40" s="11"/>
      <c r="X40" s="11">
        <f t="shared" si="1"/>
        <v>1200</v>
      </c>
      <c r="Y40" s="11">
        <f t="shared" si="2"/>
        <v>1198</v>
      </c>
    </row>
    <row r="41" spans="1:25" s="12" customFormat="1" ht="12.75">
      <c r="A41" s="38" t="s">
        <v>77</v>
      </c>
      <c r="B41" s="39" t="s">
        <v>55</v>
      </c>
      <c r="C41" s="22">
        <v>9200</v>
      </c>
      <c r="D41" s="22">
        <v>9200</v>
      </c>
      <c r="E41" s="22">
        <v>4563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7"/>
      <c r="W41" s="27"/>
      <c r="X41" s="11">
        <f t="shared" si="1"/>
        <v>9200</v>
      </c>
      <c r="Y41" s="11">
        <f t="shared" si="2"/>
        <v>4563</v>
      </c>
    </row>
    <row r="42" spans="1:25" s="12" customFormat="1" ht="12.75">
      <c r="A42" s="38" t="s">
        <v>78</v>
      </c>
      <c r="B42" s="39"/>
      <c r="C42" s="22">
        <f>SUM(C43:C46)</f>
        <v>102500</v>
      </c>
      <c r="D42" s="22">
        <f aca="true" t="shared" si="6" ref="D42:U42">SUM(D43:D46)</f>
        <v>250108</v>
      </c>
      <c r="E42" s="22">
        <f t="shared" si="6"/>
        <v>141240</v>
      </c>
      <c r="F42" s="22">
        <f t="shared" si="6"/>
        <v>0</v>
      </c>
      <c r="G42" s="22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22">
        <f t="shared" si="6"/>
        <v>0</v>
      </c>
      <c r="M42" s="22">
        <f t="shared" si="6"/>
        <v>0</v>
      </c>
      <c r="N42" s="22">
        <f t="shared" si="6"/>
        <v>0</v>
      </c>
      <c r="O42" s="22">
        <f t="shared" si="6"/>
        <v>0</v>
      </c>
      <c r="P42" s="22">
        <f>SUM(P43:P46)</f>
        <v>0</v>
      </c>
      <c r="Q42" s="22">
        <f>SUM(Q43:Q46)</f>
        <v>0</v>
      </c>
      <c r="R42" s="22">
        <f t="shared" si="6"/>
        <v>0</v>
      </c>
      <c r="S42" s="22">
        <f>SUM(S43:S46)</f>
        <v>0</v>
      </c>
      <c r="T42" s="22">
        <f>SUM(T43:T46)</f>
        <v>0</v>
      </c>
      <c r="U42" s="22">
        <f t="shared" si="6"/>
        <v>0</v>
      </c>
      <c r="V42" s="22">
        <f>SUM(V43:V46)</f>
        <v>0</v>
      </c>
      <c r="W42" s="22">
        <f>SUM(W43:W46)</f>
        <v>0</v>
      </c>
      <c r="X42" s="11">
        <f t="shared" si="1"/>
        <v>250108</v>
      </c>
      <c r="Y42" s="11">
        <f t="shared" si="2"/>
        <v>141240</v>
      </c>
    </row>
    <row r="43" spans="1:25" s="12" customFormat="1" ht="15" customHeight="1">
      <c r="A43" s="40" t="s">
        <v>56</v>
      </c>
      <c r="B43" s="41" t="s">
        <v>57</v>
      </c>
      <c r="C43" s="29">
        <v>20500</v>
      </c>
      <c r="D43" s="29">
        <v>40460</v>
      </c>
      <c r="E43" s="29">
        <v>21334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8"/>
      <c r="V43" s="18"/>
      <c r="W43" s="18"/>
      <c r="X43" s="11">
        <f t="shared" si="1"/>
        <v>40460</v>
      </c>
      <c r="Y43" s="11">
        <f t="shared" si="2"/>
        <v>21334</v>
      </c>
    </row>
    <row r="44" spans="1:25" s="12" customFormat="1" ht="15" customHeight="1">
      <c r="A44" s="33" t="s">
        <v>58</v>
      </c>
      <c r="B44" s="34" t="s">
        <v>18</v>
      </c>
      <c r="C44" s="15">
        <v>59325</v>
      </c>
      <c r="D44" s="15">
        <v>207648</v>
      </c>
      <c r="E44" s="15">
        <v>117906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1">
        <f t="shared" si="1"/>
        <v>207648</v>
      </c>
      <c r="Y44" s="11">
        <f t="shared" si="2"/>
        <v>117906</v>
      </c>
    </row>
    <row r="45" spans="1:25" s="12" customFormat="1" ht="15" customHeight="1">
      <c r="A45" s="33" t="s">
        <v>59</v>
      </c>
      <c r="B45" s="34" t="s">
        <v>60</v>
      </c>
      <c r="C45" s="15">
        <v>22675</v>
      </c>
      <c r="D45" s="15"/>
      <c r="E45" s="15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"/>
      <c r="W45" s="11"/>
      <c r="X45" s="11">
        <f t="shared" si="1"/>
        <v>0</v>
      </c>
      <c r="Y45" s="11">
        <f t="shared" si="2"/>
        <v>0</v>
      </c>
    </row>
    <row r="46" spans="1:25" s="12" customFormat="1" ht="15" customHeight="1">
      <c r="A46" s="33" t="s">
        <v>93</v>
      </c>
      <c r="B46" s="34" t="s">
        <v>94</v>
      </c>
      <c r="C46" s="15">
        <v>0</v>
      </c>
      <c r="D46" s="15">
        <v>2000</v>
      </c>
      <c r="E46" s="15">
        <v>2000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1"/>
      <c r="W46" s="11"/>
      <c r="X46" s="11">
        <f t="shared" si="1"/>
        <v>2000</v>
      </c>
      <c r="Y46" s="11">
        <f t="shared" si="2"/>
        <v>2000</v>
      </c>
    </row>
    <row r="47" spans="1:25" s="1" customFormat="1" ht="23.25" customHeight="1" thickBot="1">
      <c r="A47" s="121" t="s">
        <v>61</v>
      </c>
      <c r="B47" s="122"/>
      <c r="C47" s="23">
        <f aca="true" t="shared" si="7" ref="C47:Y47">C42+C41+C40+C39+C37+C22+C21+C20+C19+C18+C12+C7</f>
        <v>700712</v>
      </c>
      <c r="D47" s="23">
        <f t="shared" si="7"/>
        <v>991566</v>
      </c>
      <c r="E47" s="23">
        <f t="shared" si="7"/>
        <v>587764</v>
      </c>
      <c r="F47" s="23">
        <f t="shared" si="7"/>
        <v>252546</v>
      </c>
      <c r="G47" s="23">
        <f t="shared" si="7"/>
        <v>262776</v>
      </c>
      <c r="H47" s="23">
        <f t="shared" si="7"/>
        <v>162527</v>
      </c>
      <c r="I47" s="23">
        <f t="shared" si="7"/>
        <v>151442</v>
      </c>
      <c r="J47" s="23">
        <f t="shared" si="7"/>
        <v>163093</v>
      </c>
      <c r="K47" s="23">
        <f t="shared" si="7"/>
        <v>99200</v>
      </c>
      <c r="L47" s="23">
        <f t="shared" si="7"/>
        <v>35310</v>
      </c>
      <c r="M47" s="23">
        <f t="shared" si="7"/>
        <v>35884</v>
      </c>
      <c r="N47" s="23">
        <f t="shared" si="7"/>
        <v>19849</v>
      </c>
      <c r="O47" s="23">
        <f t="shared" si="7"/>
        <v>34169</v>
      </c>
      <c r="P47" s="23">
        <f t="shared" si="7"/>
        <v>34743</v>
      </c>
      <c r="Q47" s="23">
        <f t="shared" si="7"/>
        <v>16436</v>
      </c>
      <c r="R47" s="23">
        <f t="shared" si="7"/>
        <v>98988</v>
      </c>
      <c r="S47" s="23">
        <f t="shared" si="7"/>
        <v>105881</v>
      </c>
      <c r="T47" s="23">
        <f t="shared" si="7"/>
        <v>61995</v>
      </c>
      <c r="U47" s="23">
        <f t="shared" si="7"/>
        <v>41890</v>
      </c>
      <c r="V47" s="23">
        <f t="shared" si="7"/>
        <v>42464</v>
      </c>
      <c r="W47" s="23">
        <f t="shared" si="7"/>
        <v>22327</v>
      </c>
      <c r="X47" s="23">
        <f t="shared" si="7"/>
        <v>1636407</v>
      </c>
      <c r="Y47" s="23">
        <f t="shared" si="7"/>
        <v>970098</v>
      </c>
    </row>
    <row r="48" ht="13.5" thickTop="1">
      <c r="B48" s="24"/>
    </row>
    <row r="49" spans="2:7" ht="12.75">
      <c r="B49" s="24"/>
      <c r="C49" s="30"/>
      <c r="D49" s="30"/>
      <c r="E49" s="30"/>
      <c r="G49" s="30"/>
    </row>
    <row r="50" ht="12.75">
      <c r="B50" s="24"/>
    </row>
  </sheetData>
  <mergeCells count="12">
    <mergeCell ref="A2:X2"/>
    <mergeCell ref="A47:B47"/>
    <mergeCell ref="C5:E5"/>
    <mergeCell ref="I5:K5"/>
    <mergeCell ref="L5:N5"/>
    <mergeCell ref="O5:Q5"/>
    <mergeCell ref="R5:T5"/>
    <mergeCell ref="U5:W5"/>
    <mergeCell ref="F5:H5"/>
    <mergeCell ref="X5:Y5"/>
    <mergeCell ref="A5:A6"/>
    <mergeCell ref="B5:B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F1">
      <selection activeCell="A19" sqref="A19"/>
    </sheetView>
  </sheetViews>
  <sheetFormatPr defaultColWidth="9.140625" defaultRowHeight="12.75"/>
  <cols>
    <col min="1" max="1" width="53.57421875" style="3" customWidth="1"/>
    <col min="2" max="2" width="5.57421875" style="2" bestFit="1" customWidth="1"/>
    <col min="3" max="25" width="8.7109375" style="2" customWidth="1"/>
    <col min="26" max="16384" width="9.140625" style="3" customWidth="1"/>
  </cols>
  <sheetData>
    <row r="1" ht="18.75">
      <c r="A1" s="1" t="s">
        <v>69</v>
      </c>
    </row>
    <row r="2" spans="1:24" ht="17.25" customHeight="1">
      <c r="A2" s="115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6:23" ht="12.75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5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7" customFormat="1" ht="15.75" customHeight="1" thickBot="1" thickTop="1">
      <c r="A5" s="119" t="s">
        <v>19</v>
      </c>
      <c r="B5" s="119" t="s">
        <v>20</v>
      </c>
      <c r="C5" s="116" t="s">
        <v>95</v>
      </c>
      <c r="D5" s="117"/>
      <c r="E5" s="118"/>
      <c r="F5" s="116" t="s">
        <v>96</v>
      </c>
      <c r="G5" s="117"/>
      <c r="H5" s="118"/>
      <c r="I5" s="116" t="s">
        <v>97</v>
      </c>
      <c r="J5" s="117"/>
      <c r="K5" s="118"/>
      <c r="L5" s="116" t="s">
        <v>98</v>
      </c>
      <c r="M5" s="117"/>
      <c r="N5" s="118"/>
      <c r="O5" s="116" t="s">
        <v>88</v>
      </c>
      <c r="P5" s="117"/>
      <c r="Q5" s="118"/>
      <c r="R5" s="116" t="s">
        <v>99</v>
      </c>
      <c r="S5" s="117"/>
      <c r="T5" s="118"/>
      <c r="U5" s="116" t="s">
        <v>100</v>
      </c>
      <c r="V5" s="117"/>
      <c r="W5" s="118"/>
      <c r="X5" s="116" t="s">
        <v>21</v>
      </c>
      <c r="Y5" s="118"/>
    </row>
    <row r="6" spans="1:25" ht="85.5" thickBot="1" thickTop="1">
      <c r="A6" s="120"/>
      <c r="B6" s="120"/>
      <c r="C6" s="43" t="s">
        <v>102</v>
      </c>
      <c r="D6" s="43" t="s">
        <v>103</v>
      </c>
      <c r="E6" s="43" t="s">
        <v>104</v>
      </c>
      <c r="F6" s="43" t="s">
        <v>102</v>
      </c>
      <c r="G6" s="43" t="s">
        <v>103</v>
      </c>
      <c r="H6" s="43" t="s">
        <v>104</v>
      </c>
      <c r="I6" s="43" t="s">
        <v>102</v>
      </c>
      <c r="J6" s="43" t="s">
        <v>103</v>
      </c>
      <c r="K6" s="43" t="s">
        <v>104</v>
      </c>
      <c r="L6" s="43" t="s">
        <v>102</v>
      </c>
      <c r="M6" s="43" t="s">
        <v>103</v>
      </c>
      <c r="N6" s="43" t="s">
        <v>104</v>
      </c>
      <c r="O6" s="43" t="s">
        <v>102</v>
      </c>
      <c r="P6" s="43" t="s">
        <v>103</v>
      </c>
      <c r="Q6" s="43" t="s">
        <v>104</v>
      </c>
      <c r="R6" s="43" t="s">
        <v>102</v>
      </c>
      <c r="S6" s="43" t="s">
        <v>103</v>
      </c>
      <c r="T6" s="43" t="s">
        <v>104</v>
      </c>
      <c r="U6" s="43" t="s">
        <v>102</v>
      </c>
      <c r="V6" s="43" t="s">
        <v>103</v>
      </c>
      <c r="W6" s="43" t="s">
        <v>104</v>
      </c>
      <c r="X6" s="43" t="s">
        <v>103</v>
      </c>
      <c r="Y6" s="43" t="s">
        <v>104</v>
      </c>
    </row>
    <row r="7" spans="1:25" s="12" customFormat="1" ht="27.75" customHeight="1" thickTop="1">
      <c r="A7" s="31" t="s">
        <v>22</v>
      </c>
      <c r="B7" s="32" t="s">
        <v>0</v>
      </c>
      <c r="C7" s="11">
        <f>SUM(C8:C11)</f>
        <v>216196</v>
      </c>
      <c r="D7" s="11">
        <f aca="true" t="shared" si="0" ref="D7:T7">SUM(D8:D11)</f>
        <v>265524</v>
      </c>
      <c r="E7" s="11">
        <f t="shared" si="0"/>
        <v>149578</v>
      </c>
      <c r="F7" s="11">
        <f>SUM(F8:F11)</f>
        <v>145443</v>
      </c>
      <c r="G7" s="11">
        <f>SUM(G8:G11)</f>
        <v>147267</v>
      </c>
      <c r="H7" s="11">
        <f t="shared" si="0"/>
        <v>72414</v>
      </c>
      <c r="I7" s="11">
        <f t="shared" si="0"/>
        <v>84227</v>
      </c>
      <c r="J7" s="11">
        <f t="shared" si="0"/>
        <v>88954</v>
      </c>
      <c r="K7" s="11">
        <f t="shared" si="0"/>
        <v>47457</v>
      </c>
      <c r="L7" s="11">
        <f t="shared" si="0"/>
        <v>20728</v>
      </c>
      <c r="M7" s="11">
        <f t="shared" si="0"/>
        <v>21162</v>
      </c>
      <c r="N7" s="11">
        <f t="shared" si="0"/>
        <v>11280</v>
      </c>
      <c r="O7" s="11">
        <f t="shared" si="0"/>
        <v>20489</v>
      </c>
      <c r="P7" s="11">
        <f t="shared" si="0"/>
        <v>20923</v>
      </c>
      <c r="Q7" s="11">
        <f t="shared" si="0"/>
        <v>10073</v>
      </c>
      <c r="R7" s="11">
        <f t="shared" si="0"/>
        <v>61491</v>
      </c>
      <c r="S7" s="11">
        <f t="shared" si="0"/>
        <v>64341</v>
      </c>
      <c r="T7" s="11">
        <f t="shared" si="0"/>
        <v>37372</v>
      </c>
      <c r="U7" s="11">
        <f>SUM(U8:U11)</f>
        <v>24055</v>
      </c>
      <c r="V7" s="11">
        <f>SUM(V8:V11)</f>
        <v>24489</v>
      </c>
      <c r="W7" s="11">
        <f>SUM(W8:W11)</f>
        <v>12073</v>
      </c>
      <c r="X7" s="11">
        <f>D7+G7+J7+M7+P7+S7+V7</f>
        <v>632660</v>
      </c>
      <c r="Y7" s="11">
        <f>E7+H7+K7+N7+Q7+T7+W7</f>
        <v>340247</v>
      </c>
    </row>
    <row r="8" spans="1:25" ht="15" customHeight="1">
      <c r="A8" s="33" t="s">
        <v>23</v>
      </c>
      <c r="B8" s="34" t="s">
        <v>24</v>
      </c>
      <c r="C8" s="15">
        <v>204452</v>
      </c>
      <c r="D8" s="15">
        <v>251299</v>
      </c>
      <c r="E8" s="15">
        <v>143837</v>
      </c>
      <c r="F8" s="15">
        <v>145443</v>
      </c>
      <c r="G8" s="15">
        <v>142843</v>
      </c>
      <c r="H8" s="15">
        <v>67990</v>
      </c>
      <c r="I8" s="15">
        <v>84227</v>
      </c>
      <c r="J8" s="15">
        <v>86405</v>
      </c>
      <c r="K8" s="15">
        <v>44908</v>
      </c>
      <c r="L8" s="15">
        <v>20728</v>
      </c>
      <c r="M8" s="15">
        <v>20728</v>
      </c>
      <c r="N8" s="15">
        <v>10846</v>
      </c>
      <c r="O8" s="15">
        <v>20489</v>
      </c>
      <c r="P8" s="15">
        <v>20489</v>
      </c>
      <c r="Q8" s="15">
        <v>9639</v>
      </c>
      <c r="R8" s="15">
        <v>61491</v>
      </c>
      <c r="S8" s="15">
        <v>62562</v>
      </c>
      <c r="T8" s="15">
        <v>35593</v>
      </c>
      <c r="U8" s="15">
        <v>24055</v>
      </c>
      <c r="V8" s="42">
        <v>24055</v>
      </c>
      <c r="W8" s="42">
        <v>11639</v>
      </c>
      <c r="X8" s="11">
        <f aca="true" t="shared" si="1" ref="X8:Y46">D8+G8+J8+M8+P8+S8+V8</f>
        <v>608381</v>
      </c>
      <c r="Y8" s="11">
        <f t="shared" si="1"/>
        <v>324452</v>
      </c>
    </row>
    <row r="9" spans="1:25" ht="15" customHeight="1">
      <c r="A9" s="33" t="s">
        <v>82</v>
      </c>
      <c r="B9" s="34" t="s">
        <v>79</v>
      </c>
      <c r="C9" s="15">
        <v>5870</v>
      </c>
      <c r="D9" s="15">
        <v>5870</v>
      </c>
      <c r="E9" s="15">
        <v>370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42"/>
      <c r="W9" s="42"/>
      <c r="X9" s="11">
        <f t="shared" si="1"/>
        <v>5870</v>
      </c>
      <c r="Y9" s="11">
        <f t="shared" si="1"/>
        <v>370</v>
      </c>
    </row>
    <row r="10" spans="1:25" ht="15" customHeight="1">
      <c r="A10" s="33" t="s">
        <v>83</v>
      </c>
      <c r="B10" s="34" t="s">
        <v>26</v>
      </c>
      <c r="C10" s="15">
        <v>5874</v>
      </c>
      <c r="D10" s="15">
        <v>5874</v>
      </c>
      <c r="E10" s="15">
        <v>2890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2"/>
      <c r="W10" s="42"/>
      <c r="X10" s="11">
        <f t="shared" si="1"/>
        <v>5874</v>
      </c>
      <c r="Y10" s="11">
        <f t="shared" si="1"/>
        <v>2890</v>
      </c>
    </row>
    <row r="11" spans="1:25" ht="15" customHeight="1">
      <c r="A11" s="33" t="s">
        <v>84</v>
      </c>
      <c r="B11" s="34" t="s">
        <v>81</v>
      </c>
      <c r="C11" s="15"/>
      <c r="D11" s="15">
        <v>2481</v>
      </c>
      <c r="E11" s="15">
        <v>2481</v>
      </c>
      <c r="F11" s="15"/>
      <c r="G11" s="15">
        <v>4424</v>
      </c>
      <c r="H11" s="15">
        <v>4424</v>
      </c>
      <c r="I11" s="15"/>
      <c r="J11" s="15">
        <v>2549</v>
      </c>
      <c r="K11" s="15">
        <v>2549</v>
      </c>
      <c r="L11" s="15"/>
      <c r="M11" s="15">
        <v>434</v>
      </c>
      <c r="N11" s="15">
        <v>434</v>
      </c>
      <c r="O11" s="15"/>
      <c r="P11" s="15">
        <v>434</v>
      </c>
      <c r="Q11" s="15">
        <v>434</v>
      </c>
      <c r="R11" s="15"/>
      <c r="S11" s="15">
        <v>1779</v>
      </c>
      <c r="T11" s="15">
        <v>1779</v>
      </c>
      <c r="U11" s="15"/>
      <c r="V11" s="42">
        <v>434</v>
      </c>
      <c r="W11" s="42">
        <v>434</v>
      </c>
      <c r="X11" s="11">
        <f t="shared" si="1"/>
        <v>12535</v>
      </c>
      <c r="Y11" s="11">
        <f t="shared" si="1"/>
        <v>12535</v>
      </c>
    </row>
    <row r="12" spans="1:25" s="12" customFormat="1" ht="15" customHeight="1">
      <c r="A12" s="35" t="s">
        <v>27</v>
      </c>
      <c r="B12" s="36" t="s">
        <v>1</v>
      </c>
      <c r="C12" s="18">
        <f>SUM(C13:C17)</f>
        <v>41999</v>
      </c>
      <c r="D12" s="18">
        <f aca="true" t="shared" si="2" ref="D12:W12">SUM(D13:D17)</f>
        <v>47802</v>
      </c>
      <c r="E12" s="18">
        <f t="shared" si="2"/>
        <v>15509</v>
      </c>
      <c r="F12" s="18">
        <f t="shared" si="2"/>
        <v>4100</v>
      </c>
      <c r="G12" s="18">
        <f t="shared" si="2"/>
        <v>6700</v>
      </c>
      <c r="H12" s="18">
        <f t="shared" si="2"/>
        <v>4964</v>
      </c>
      <c r="I12" s="18">
        <f t="shared" si="2"/>
        <v>7384</v>
      </c>
      <c r="J12" s="18">
        <f t="shared" si="2"/>
        <v>7375</v>
      </c>
      <c r="K12" s="18">
        <f t="shared" si="2"/>
        <v>7177</v>
      </c>
      <c r="L12" s="18">
        <f t="shared" si="2"/>
        <v>415</v>
      </c>
      <c r="M12" s="18">
        <f t="shared" si="2"/>
        <v>415</v>
      </c>
      <c r="N12" s="18">
        <f t="shared" si="2"/>
        <v>241</v>
      </c>
      <c r="O12" s="18">
        <f t="shared" si="2"/>
        <v>410</v>
      </c>
      <c r="P12" s="18">
        <f t="shared" si="2"/>
        <v>410</v>
      </c>
      <c r="Q12" s="18">
        <f t="shared" si="2"/>
        <v>182</v>
      </c>
      <c r="R12" s="18">
        <f t="shared" si="2"/>
        <v>2370</v>
      </c>
      <c r="S12" s="18">
        <f t="shared" si="2"/>
        <v>2266</v>
      </c>
      <c r="T12" s="18">
        <f t="shared" si="2"/>
        <v>1644</v>
      </c>
      <c r="U12" s="18">
        <f t="shared" si="2"/>
        <v>482</v>
      </c>
      <c r="V12" s="18">
        <f t="shared" si="2"/>
        <v>482</v>
      </c>
      <c r="W12" s="18">
        <f t="shared" si="2"/>
        <v>289</v>
      </c>
      <c r="X12" s="11">
        <f t="shared" si="1"/>
        <v>65450</v>
      </c>
      <c r="Y12" s="11">
        <f t="shared" si="1"/>
        <v>30006</v>
      </c>
    </row>
    <row r="13" spans="1:25" ht="15" customHeight="1">
      <c r="A13" s="33" t="s">
        <v>28</v>
      </c>
      <c r="B13" s="34" t="s">
        <v>29</v>
      </c>
      <c r="C13" s="15">
        <v>20083</v>
      </c>
      <c r="D13" s="15">
        <v>21683</v>
      </c>
      <c r="E13" s="15">
        <v>9194</v>
      </c>
      <c r="F13" s="15">
        <v>1140</v>
      </c>
      <c r="G13" s="15">
        <v>1140</v>
      </c>
      <c r="H13" s="15">
        <v>821</v>
      </c>
      <c r="I13" s="15">
        <v>5700</v>
      </c>
      <c r="J13" s="15">
        <v>5700</v>
      </c>
      <c r="K13" s="15">
        <v>5230</v>
      </c>
      <c r="L13" s="15"/>
      <c r="M13" s="15"/>
      <c r="N13" s="15"/>
      <c r="O13" s="15"/>
      <c r="P13" s="15"/>
      <c r="Q13" s="15"/>
      <c r="R13" s="15">
        <v>1140</v>
      </c>
      <c r="S13" s="15">
        <v>1140</v>
      </c>
      <c r="T13" s="15">
        <v>960</v>
      </c>
      <c r="U13" s="15"/>
      <c r="V13" s="42"/>
      <c r="W13" s="42"/>
      <c r="X13" s="11">
        <f t="shared" si="1"/>
        <v>29663</v>
      </c>
      <c r="Y13" s="11">
        <f t="shared" si="1"/>
        <v>16205</v>
      </c>
    </row>
    <row r="14" spans="1:25" ht="15" customHeight="1">
      <c r="A14" s="33" t="s">
        <v>30</v>
      </c>
      <c r="B14" s="34" t="s">
        <v>31</v>
      </c>
      <c r="C14" s="15">
        <v>17634</v>
      </c>
      <c r="D14" s="15">
        <v>21072</v>
      </c>
      <c r="E14" s="15">
        <v>4299</v>
      </c>
      <c r="F14" s="15">
        <v>51</v>
      </c>
      <c r="G14" s="15">
        <v>51</v>
      </c>
      <c r="H14" s="15">
        <v>0</v>
      </c>
      <c r="I14" s="15"/>
      <c r="J14" s="15">
        <v>60</v>
      </c>
      <c r="K14" s="15">
        <v>410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2"/>
      <c r="W14" s="42"/>
      <c r="X14" s="11">
        <f t="shared" si="1"/>
        <v>21183</v>
      </c>
      <c r="Y14" s="11">
        <f t="shared" si="1"/>
        <v>4709</v>
      </c>
    </row>
    <row r="15" spans="1:25" ht="15" customHeight="1">
      <c r="A15" s="33" t="s">
        <v>32</v>
      </c>
      <c r="B15" s="34" t="s">
        <v>33</v>
      </c>
      <c r="C15" s="15">
        <v>4282</v>
      </c>
      <c r="D15" s="15">
        <v>4489</v>
      </c>
      <c r="E15" s="15">
        <v>1903</v>
      </c>
      <c r="F15" s="15">
        <v>2909</v>
      </c>
      <c r="G15" s="15">
        <v>2909</v>
      </c>
      <c r="H15" s="15">
        <v>1563</v>
      </c>
      <c r="I15" s="15">
        <v>1684</v>
      </c>
      <c r="J15" s="15">
        <v>1615</v>
      </c>
      <c r="K15" s="15">
        <v>1288</v>
      </c>
      <c r="L15" s="15">
        <v>415</v>
      </c>
      <c r="M15" s="15">
        <v>415</v>
      </c>
      <c r="N15" s="15">
        <v>241</v>
      </c>
      <c r="O15" s="15">
        <v>410</v>
      </c>
      <c r="P15" s="15">
        <v>410</v>
      </c>
      <c r="Q15" s="15">
        <v>182</v>
      </c>
      <c r="R15" s="15">
        <v>1230</v>
      </c>
      <c r="S15" s="15">
        <v>1126</v>
      </c>
      <c r="T15" s="15">
        <v>655</v>
      </c>
      <c r="U15" s="15">
        <v>482</v>
      </c>
      <c r="V15" s="42">
        <v>482</v>
      </c>
      <c r="W15" s="42">
        <v>289</v>
      </c>
      <c r="X15" s="11">
        <f t="shared" si="1"/>
        <v>11446</v>
      </c>
      <c r="Y15" s="11">
        <f t="shared" si="1"/>
        <v>6121</v>
      </c>
    </row>
    <row r="16" spans="1:25" ht="15" customHeight="1">
      <c r="A16" s="33" t="s">
        <v>86</v>
      </c>
      <c r="B16" s="34" t="s">
        <v>87</v>
      </c>
      <c r="C16" s="15"/>
      <c r="D16" s="15">
        <v>349</v>
      </c>
      <c r="E16" s="15">
        <v>9</v>
      </c>
      <c r="F16" s="15"/>
      <c r="G16" s="15"/>
      <c r="H16" s="15"/>
      <c r="I16" s="15"/>
      <c r="J16" s="15">
        <v>0</v>
      </c>
      <c r="K16" s="15">
        <v>249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2"/>
      <c r="W16" s="42"/>
      <c r="X16" s="11">
        <f t="shared" si="1"/>
        <v>349</v>
      </c>
      <c r="Y16" s="11">
        <f t="shared" si="1"/>
        <v>258</v>
      </c>
    </row>
    <row r="17" spans="1:25" ht="15" customHeight="1">
      <c r="A17" s="33" t="s">
        <v>101</v>
      </c>
      <c r="B17" s="34" t="s">
        <v>85</v>
      </c>
      <c r="C17" s="15"/>
      <c r="D17" s="15">
        <v>209</v>
      </c>
      <c r="E17" s="15">
        <v>104</v>
      </c>
      <c r="F17" s="15">
        <v>0</v>
      </c>
      <c r="G17" s="15">
        <v>2600</v>
      </c>
      <c r="H17" s="15">
        <v>2580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0</v>
      </c>
      <c r="T17" s="15">
        <v>29</v>
      </c>
      <c r="U17" s="15"/>
      <c r="V17" s="42"/>
      <c r="W17" s="42"/>
      <c r="X17" s="11">
        <f t="shared" si="1"/>
        <v>2809</v>
      </c>
      <c r="Y17" s="11">
        <f t="shared" si="1"/>
        <v>2713</v>
      </c>
    </row>
    <row r="18" spans="1:25" s="12" customFormat="1" ht="15" customHeight="1">
      <c r="A18" s="35" t="s">
        <v>34</v>
      </c>
      <c r="B18" s="36" t="s">
        <v>2</v>
      </c>
      <c r="C18" s="18">
        <v>65724</v>
      </c>
      <c r="D18" s="18">
        <v>78296</v>
      </c>
      <c r="E18" s="18">
        <v>38612</v>
      </c>
      <c r="F18" s="18">
        <v>38152</v>
      </c>
      <c r="G18" s="18">
        <v>38150</v>
      </c>
      <c r="H18" s="18">
        <v>19053</v>
      </c>
      <c r="I18" s="18">
        <v>23369</v>
      </c>
      <c r="J18" s="18">
        <v>24007</v>
      </c>
      <c r="K18" s="18">
        <v>12980</v>
      </c>
      <c r="L18" s="18">
        <v>5334</v>
      </c>
      <c r="M18" s="18">
        <v>5444</v>
      </c>
      <c r="N18" s="18">
        <v>2932</v>
      </c>
      <c r="O18" s="18">
        <v>5299</v>
      </c>
      <c r="P18" s="18">
        <v>5279</v>
      </c>
      <c r="Q18" s="18">
        <v>2590</v>
      </c>
      <c r="R18" s="18">
        <v>16272</v>
      </c>
      <c r="S18" s="18">
        <v>16861</v>
      </c>
      <c r="T18" s="18">
        <v>9475</v>
      </c>
      <c r="U18" s="18">
        <v>6272</v>
      </c>
      <c r="V18" s="11">
        <v>6382</v>
      </c>
      <c r="W18" s="11">
        <v>2990</v>
      </c>
      <c r="X18" s="11">
        <f t="shared" si="1"/>
        <v>174419</v>
      </c>
      <c r="Y18" s="11">
        <f t="shared" si="1"/>
        <v>88632</v>
      </c>
    </row>
    <row r="19" spans="1:25" s="12" customFormat="1" ht="15" customHeight="1">
      <c r="A19" s="35" t="s">
        <v>70</v>
      </c>
      <c r="B19" s="36" t="s">
        <v>35</v>
      </c>
      <c r="C19" s="18">
        <v>2834</v>
      </c>
      <c r="D19" s="18">
        <v>2922</v>
      </c>
      <c r="E19" s="18">
        <v>1161</v>
      </c>
      <c r="F19" s="18">
        <v>4437</v>
      </c>
      <c r="G19" s="18">
        <v>4586</v>
      </c>
      <c r="H19" s="18">
        <v>2183</v>
      </c>
      <c r="I19" s="18">
        <v>2596</v>
      </c>
      <c r="J19" s="18">
        <v>2660</v>
      </c>
      <c r="K19" s="18">
        <v>1570</v>
      </c>
      <c r="L19" s="18">
        <v>486</v>
      </c>
      <c r="M19" s="18">
        <v>498</v>
      </c>
      <c r="N19" s="18">
        <v>196</v>
      </c>
      <c r="O19" s="18">
        <v>486</v>
      </c>
      <c r="P19" s="18">
        <v>498</v>
      </c>
      <c r="Q19" s="18">
        <v>178</v>
      </c>
      <c r="R19" s="18">
        <v>1753</v>
      </c>
      <c r="S19" s="18">
        <v>1718</v>
      </c>
      <c r="T19" s="18">
        <v>955</v>
      </c>
      <c r="U19" s="18">
        <v>486</v>
      </c>
      <c r="V19" s="11">
        <v>498</v>
      </c>
      <c r="W19" s="11">
        <v>164</v>
      </c>
      <c r="X19" s="11">
        <f t="shared" si="1"/>
        <v>13380</v>
      </c>
      <c r="Y19" s="11">
        <f t="shared" si="1"/>
        <v>6407</v>
      </c>
    </row>
    <row r="20" spans="1:25" s="12" customFormat="1" ht="15" customHeight="1">
      <c r="A20" s="35" t="s">
        <v>71</v>
      </c>
      <c r="B20" s="36" t="s">
        <v>3</v>
      </c>
      <c r="C20" s="18">
        <v>11075</v>
      </c>
      <c r="D20" s="18">
        <v>13627</v>
      </c>
      <c r="E20" s="18">
        <v>7089</v>
      </c>
      <c r="F20" s="18">
        <v>6280</v>
      </c>
      <c r="G20" s="18">
        <v>6465</v>
      </c>
      <c r="H20" s="18">
        <v>3648</v>
      </c>
      <c r="I20" s="18">
        <v>3847</v>
      </c>
      <c r="J20" s="18">
        <v>4038</v>
      </c>
      <c r="K20" s="18">
        <v>2333</v>
      </c>
      <c r="L20" s="18">
        <v>888</v>
      </c>
      <c r="M20" s="18">
        <v>906</v>
      </c>
      <c r="N20" s="18">
        <v>454</v>
      </c>
      <c r="O20" s="18">
        <v>878</v>
      </c>
      <c r="P20" s="18">
        <v>1006</v>
      </c>
      <c r="Q20" s="18">
        <v>440</v>
      </c>
      <c r="R20" s="18">
        <v>2682</v>
      </c>
      <c r="S20" s="18">
        <v>2820</v>
      </c>
      <c r="T20" s="18">
        <v>1582</v>
      </c>
      <c r="U20" s="18">
        <v>1031</v>
      </c>
      <c r="V20" s="11">
        <v>1049</v>
      </c>
      <c r="W20" s="11">
        <v>521</v>
      </c>
      <c r="X20" s="11">
        <f t="shared" si="1"/>
        <v>29911</v>
      </c>
      <c r="Y20" s="11">
        <f t="shared" si="1"/>
        <v>16067</v>
      </c>
    </row>
    <row r="21" spans="1:25" s="12" customFormat="1" ht="15" customHeight="1">
      <c r="A21" s="35" t="s">
        <v>72</v>
      </c>
      <c r="B21" s="36" t="s">
        <v>4</v>
      </c>
      <c r="C21" s="18">
        <v>1224</v>
      </c>
      <c r="D21" s="18">
        <v>3069</v>
      </c>
      <c r="E21" s="18">
        <v>1978</v>
      </c>
      <c r="F21" s="18">
        <v>570</v>
      </c>
      <c r="G21" s="18">
        <v>1690</v>
      </c>
      <c r="H21" s="18">
        <v>979</v>
      </c>
      <c r="I21" s="18">
        <v>349</v>
      </c>
      <c r="J21" s="18">
        <v>617</v>
      </c>
      <c r="K21" s="18">
        <v>597</v>
      </c>
      <c r="L21" s="18">
        <v>130</v>
      </c>
      <c r="M21" s="18">
        <v>130</v>
      </c>
      <c r="N21" s="18">
        <v>32</v>
      </c>
      <c r="O21" s="18">
        <v>110</v>
      </c>
      <c r="P21" s="18">
        <v>130</v>
      </c>
      <c r="Q21" s="18">
        <v>68</v>
      </c>
      <c r="R21" s="18">
        <v>260</v>
      </c>
      <c r="S21" s="18">
        <v>260</v>
      </c>
      <c r="T21" s="18">
        <v>432</v>
      </c>
      <c r="U21" s="18">
        <v>60</v>
      </c>
      <c r="V21" s="11">
        <v>60</v>
      </c>
      <c r="W21" s="11">
        <v>106</v>
      </c>
      <c r="X21" s="11">
        <f t="shared" si="1"/>
        <v>5956</v>
      </c>
      <c r="Y21" s="11">
        <f t="shared" si="1"/>
        <v>4192</v>
      </c>
    </row>
    <row r="22" spans="1:25" s="12" customFormat="1" ht="15" customHeight="1">
      <c r="A22" s="35" t="s">
        <v>73</v>
      </c>
      <c r="B22" s="36" t="s">
        <v>5</v>
      </c>
      <c r="C22" s="18">
        <f aca="true" t="shared" si="3" ref="C22:W22">SUM(C23:C36)</f>
        <v>208756</v>
      </c>
      <c r="D22" s="18">
        <f t="shared" si="3"/>
        <v>265864</v>
      </c>
      <c r="E22" s="18">
        <f t="shared" si="3"/>
        <v>193682</v>
      </c>
      <c r="F22" s="18">
        <f>SUM(F23:F36)</f>
        <v>53564</v>
      </c>
      <c r="G22" s="18">
        <f>SUM(G23:G36)</f>
        <v>57868</v>
      </c>
      <c r="H22" s="18">
        <f>SUM(H23:H36)</f>
        <v>59236</v>
      </c>
      <c r="I22" s="18">
        <f t="shared" si="3"/>
        <v>29670</v>
      </c>
      <c r="J22" s="18">
        <f t="shared" si="3"/>
        <v>35442</v>
      </c>
      <c r="K22" s="18">
        <f t="shared" si="3"/>
        <v>27086</v>
      </c>
      <c r="L22" s="18">
        <f t="shared" si="3"/>
        <v>7329</v>
      </c>
      <c r="M22" s="18">
        <f t="shared" si="3"/>
        <v>7329</v>
      </c>
      <c r="N22" s="18">
        <f t="shared" si="3"/>
        <v>4714</v>
      </c>
      <c r="O22" s="18">
        <f t="shared" si="3"/>
        <v>6497</v>
      </c>
      <c r="P22" s="18">
        <f t="shared" si="3"/>
        <v>6497</v>
      </c>
      <c r="Q22" s="18">
        <f t="shared" si="3"/>
        <v>2905</v>
      </c>
      <c r="R22" s="18">
        <f t="shared" si="3"/>
        <v>14160</v>
      </c>
      <c r="S22" s="18">
        <f t="shared" si="3"/>
        <v>17615</v>
      </c>
      <c r="T22" s="18">
        <f t="shared" si="3"/>
        <v>10535</v>
      </c>
      <c r="U22" s="18">
        <f t="shared" si="3"/>
        <v>9504</v>
      </c>
      <c r="V22" s="18">
        <f t="shared" si="3"/>
        <v>9504</v>
      </c>
      <c r="W22" s="18">
        <f t="shared" si="3"/>
        <v>5884</v>
      </c>
      <c r="X22" s="11">
        <f t="shared" si="1"/>
        <v>400119</v>
      </c>
      <c r="Y22" s="11">
        <f t="shared" si="1"/>
        <v>304042</v>
      </c>
    </row>
    <row r="23" spans="1:25" ht="15" customHeight="1">
      <c r="A23" s="33" t="s">
        <v>36</v>
      </c>
      <c r="B23" s="34" t="s">
        <v>6</v>
      </c>
      <c r="C23" s="15">
        <v>4800</v>
      </c>
      <c r="D23" s="15">
        <v>9801</v>
      </c>
      <c r="E23" s="15">
        <v>2713</v>
      </c>
      <c r="F23" s="15">
        <v>5835</v>
      </c>
      <c r="G23" s="15">
        <v>6335</v>
      </c>
      <c r="H23" s="15">
        <v>6329</v>
      </c>
      <c r="I23" s="15">
        <v>2200</v>
      </c>
      <c r="J23" s="15">
        <v>2200</v>
      </c>
      <c r="K23" s="15">
        <v>2650</v>
      </c>
      <c r="L23" s="15">
        <v>1650</v>
      </c>
      <c r="M23" s="15">
        <v>1650</v>
      </c>
      <c r="N23" s="15">
        <v>555</v>
      </c>
      <c r="O23" s="15">
        <v>1440</v>
      </c>
      <c r="P23" s="15">
        <v>1440</v>
      </c>
      <c r="Q23" s="15">
        <v>568</v>
      </c>
      <c r="R23" s="15">
        <v>1750</v>
      </c>
      <c r="S23" s="15">
        <v>1750</v>
      </c>
      <c r="T23" s="15">
        <v>3180</v>
      </c>
      <c r="U23" s="15">
        <v>1820</v>
      </c>
      <c r="V23" s="42">
        <v>1820</v>
      </c>
      <c r="W23" s="42">
        <v>648</v>
      </c>
      <c r="X23" s="11">
        <f t="shared" si="1"/>
        <v>24996</v>
      </c>
      <c r="Y23" s="11">
        <f t="shared" si="1"/>
        <v>16643</v>
      </c>
    </row>
    <row r="24" spans="1:25" ht="15" customHeight="1">
      <c r="A24" s="33" t="s">
        <v>37</v>
      </c>
      <c r="B24" s="34" t="s">
        <v>38</v>
      </c>
      <c r="C24" s="15"/>
      <c r="D24" s="15">
        <v>287</v>
      </c>
      <c r="E24" s="15">
        <v>439</v>
      </c>
      <c r="F24" s="15">
        <v>200</v>
      </c>
      <c r="G24" s="15">
        <v>200</v>
      </c>
      <c r="H24" s="15"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42"/>
      <c r="W24" s="42"/>
      <c r="X24" s="11">
        <f t="shared" si="1"/>
        <v>487</v>
      </c>
      <c r="Y24" s="11">
        <f t="shared" si="1"/>
        <v>439</v>
      </c>
    </row>
    <row r="25" spans="1:25" ht="15" customHeight="1">
      <c r="A25" s="33" t="s">
        <v>39</v>
      </c>
      <c r="B25" s="34" t="s">
        <v>40</v>
      </c>
      <c r="C25" s="15">
        <v>5672</v>
      </c>
      <c r="D25" s="15">
        <v>4222</v>
      </c>
      <c r="E25" s="15">
        <v>300</v>
      </c>
      <c r="F25" s="15">
        <v>4947</v>
      </c>
      <c r="G25" s="15">
        <v>4947</v>
      </c>
      <c r="H25" s="15">
        <v>279</v>
      </c>
      <c r="I25" s="15">
        <v>2590</v>
      </c>
      <c r="J25" s="15">
        <v>2590</v>
      </c>
      <c r="K25" s="15">
        <v>0</v>
      </c>
      <c r="L25" s="15">
        <v>720</v>
      </c>
      <c r="M25" s="15">
        <v>720</v>
      </c>
      <c r="N25" s="15">
        <v>0</v>
      </c>
      <c r="O25" s="15">
        <v>540</v>
      </c>
      <c r="P25" s="15">
        <v>540</v>
      </c>
      <c r="Q25" s="15">
        <v>0</v>
      </c>
      <c r="R25" s="15">
        <v>1080</v>
      </c>
      <c r="S25" s="15">
        <v>1080</v>
      </c>
      <c r="T25" s="15">
        <v>0</v>
      </c>
      <c r="U25" s="15">
        <v>804</v>
      </c>
      <c r="V25" s="42">
        <v>804</v>
      </c>
      <c r="W25" s="42">
        <v>0</v>
      </c>
      <c r="X25" s="11">
        <f t="shared" si="1"/>
        <v>14903</v>
      </c>
      <c r="Y25" s="11">
        <f t="shared" si="1"/>
        <v>579</v>
      </c>
    </row>
    <row r="26" spans="1:25" ht="15" customHeight="1">
      <c r="A26" s="33" t="s">
        <v>41</v>
      </c>
      <c r="B26" s="34" t="s">
        <v>42</v>
      </c>
      <c r="C26" s="15">
        <v>696</v>
      </c>
      <c r="D26" s="15">
        <v>709</v>
      </c>
      <c r="E26" s="15">
        <v>18</v>
      </c>
      <c r="F26" s="15">
        <v>546</v>
      </c>
      <c r="G26" s="15">
        <v>560</v>
      </c>
      <c r="H26" s="15">
        <v>0</v>
      </c>
      <c r="I26" s="15">
        <v>597</v>
      </c>
      <c r="J26" s="15">
        <v>671</v>
      </c>
      <c r="K26" s="15">
        <v>194</v>
      </c>
      <c r="L26" s="15"/>
      <c r="M26" s="15"/>
      <c r="N26" s="15"/>
      <c r="O26" s="15"/>
      <c r="P26" s="15"/>
      <c r="Q26" s="15"/>
      <c r="R26" s="15">
        <v>546</v>
      </c>
      <c r="S26" s="15">
        <v>559</v>
      </c>
      <c r="T26" s="15">
        <v>0</v>
      </c>
      <c r="U26" s="15"/>
      <c r="V26" s="42"/>
      <c r="W26" s="42"/>
      <c r="X26" s="11">
        <f t="shared" si="1"/>
        <v>2499</v>
      </c>
      <c r="Y26" s="11">
        <f t="shared" si="1"/>
        <v>212</v>
      </c>
    </row>
    <row r="27" spans="1:25" ht="15" customHeight="1">
      <c r="A27" s="33" t="s">
        <v>43</v>
      </c>
      <c r="B27" s="34" t="s">
        <v>7</v>
      </c>
      <c r="C27" s="15">
        <v>33520</v>
      </c>
      <c r="D27" s="15">
        <v>54380</v>
      </c>
      <c r="E27" s="15">
        <v>40487</v>
      </c>
      <c r="F27" s="15">
        <v>2323</v>
      </c>
      <c r="G27" s="15">
        <v>2323</v>
      </c>
      <c r="H27" s="15">
        <v>5797</v>
      </c>
      <c r="I27" s="15">
        <v>2280</v>
      </c>
      <c r="J27" s="15">
        <v>2250</v>
      </c>
      <c r="K27" s="15">
        <v>3956</v>
      </c>
      <c r="L27" s="15">
        <v>820</v>
      </c>
      <c r="M27" s="15">
        <v>820</v>
      </c>
      <c r="N27" s="15">
        <v>563</v>
      </c>
      <c r="O27" s="15">
        <v>761</v>
      </c>
      <c r="P27" s="15">
        <v>761</v>
      </c>
      <c r="Q27" s="15">
        <v>370</v>
      </c>
      <c r="R27" s="15">
        <v>1080</v>
      </c>
      <c r="S27" s="15">
        <v>1080</v>
      </c>
      <c r="T27" s="15">
        <v>674</v>
      </c>
      <c r="U27" s="15">
        <v>1290</v>
      </c>
      <c r="V27" s="42">
        <v>1290</v>
      </c>
      <c r="W27" s="42">
        <v>709</v>
      </c>
      <c r="X27" s="11">
        <f t="shared" si="1"/>
        <v>62904</v>
      </c>
      <c r="Y27" s="11">
        <f t="shared" si="1"/>
        <v>52556</v>
      </c>
    </row>
    <row r="28" spans="1:25" ht="15" customHeight="1">
      <c r="A28" s="33" t="s">
        <v>44</v>
      </c>
      <c r="B28" s="34" t="s">
        <v>8</v>
      </c>
      <c r="C28" s="15">
        <v>59721</v>
      </c>
      <c r="D28" s="15">
        <v>91081</v>
      </c>
      <c r="E28" s="15">
        <v>68848</v>
      </c>
      <c r="F28" s="15">
        <v>26462</v>
      </c>
      <c r="G28" s="15">
        <v>27962</v>
      </c>
      <c r="H28" s="15">
        <v>38624</v>
      </c>
      <c r="I28" s="15">
        <v>16633</v>
      </c>
      <c r="J28" s="15">
        <v>16633</v>
      </c>
      <c r="K28" s="15">
        <v>16175</v>
      </c>
      <c r="L28" s="15">
        <v>2254</v>
      </c>
      <c r="M28" s="15">
        <v>2254</v>
      </c>
      <c r="N28" s="15">
        <v>2275</v>
      </c>
      <c r="O28" s="15">
        <v>2196</v>
      </c>
      <c r="P28" s="15">
        <v>2196</v>
      </c>
      <c r="Q28" s="15">
        <v>937</v>
      </c>
      <c r="R28" s="15">
        <v>6254</v>
      </c>
      <c r="S28" s="15">
        <v>6254</v>
      </c>
      <c r="T28" s="15">
        <v>2935</v>
      </c>
      <c r="U28" s="15">
        <v>3500</v>
      </c>
      <c r="V28" s="42">
        <v>3500</v>
      </c>
      <c r="W28" s="42">
        <v>2463</v>
      </c>
      <c r="X28" s="11">
        <f t="shared" si="1"/>
        <v>149880</v>
      </c>
      <c r="Y28" s="11">
        <f t="shared" si="1"/>
        <v>132257</v>
      </c>
    </row>
    <row r="29" spans="1:25" ht="15" customHeight="1">
      <c r="A29" s="33" t="s">
        <v>45</v>
      </c>
      <c r="B29" s="34" t="s">
        <v>9</v>
      </c>
      <c r="C29" s="15">
        <v>63450</v>
      </c>
      <c r="D29" s="15">
        <v>75791</v>
      </c>
      <c r="E29" s="15">
        <v>66155</v>
      </c>
      <c r="F29" s="15">
        <v>8861</v>
      </c>
      <c r="G29" s="15">
        <v>11151</v>
      </c>
      <c r="H29" s="15">
        <v>4488</v>
      </c>
      <c r="I29" s="15">
        <v>4520</v>
      </c>
      <c r="J29" s="15">
        <v>10248</v>
      </c>
      <c r="K29" s="15">
        <v>3845</v>
      </c>
      <c r="L29" s="15">
        <v>1300</v>
      </c>
      <c r="M29" s="15">
        <v>1300</v>
      </c>
      <c r="N29" s="15">
        <v>1163</v>
      </c>
      <c r="O29" s="15">
        <v>1160</v>
      </c>
      <c r="P29" s="15">
        <v>1160</v>
      </c>
      <c r="Q29" s="15">
        <v>827</v>
      </c>
      <c r="R29" s="15">
        <v>2330</v>
      </c>
      <c r="S29" s="15">
        <v>5772</v>
      </c>
      <c r="T29" s="15">
        <v>2823</v>
      </c>
      <c r="U29" s="15">
        <v>1430</v>
      </c>
      <c r="V29" s="42">
        <v>1430</v>
      </c>
      <c r="W29" s="42">
        <v>1087</v>
      </c>
      <c r="X29" s="11">
        <f t="shared" si="1"/>
        <v>106852</v>
      </c>
      <c r="Y29" s="11">
        <f t="shared" si="1"/>
        <v>80388</v>
      </c>
    </row>
    <row r="30" spans="1:25" ht="15" customHeight="1">
      <c r="A30" s="33" t="s">
        <v>46</v>
      </c>
      <c r="B30" s="34" t="s">
        <v>10</v>
      </c>
      <c r="C30" s="15">
        <v>10000</v>
      </c>
      <c r="D30" s="15">
        <v>2363</v>
      </c>
      <c r="E30" s="15">
        <v>2285</v>
      </c>
      <c r="F30" s="15">
        <v>300</v>
      </c>
      <c r="G30" s="15">
        <v>300</v>
      </c>
      <c r="H30" s="15">
        <v>0</v>
      </c>
      <c r="I30" s="15"/>
      <c r="J30" s="15"/>
      <c r="K30" s="15"/>
      <c r="L30" s="15"/>
      <c r="M30" s="15"/>
      <c r="N30" s="15"/>
      <c r="O30" s="15"/>
      <c r="P30" s="15">
        <v>0</v>
      </c>
      <c r="Q30" s="15">
        <v>119</v>
      </c>
      <c r="R30" s="15"/>
      <c r="S30" s="15"/>
      <c r="T30" s="15"/>
      <c r="U30" s="15"/>
      <c r="V30" s="42"/>
      <c r="W30" s="42"/>
      <c r="X30" s="11">
        <f t="shared" si="1"/>
        <v>2663</v>
      </c>
      <c r="Y30" s="11">
        <f t="shared" si="1"/>
        <v>2404</v>
      </c>
    </row>
    <row r="31" spans="1:25" ht="12.75">
      <c r="A31" s="33" t="s">
        <v>47</v>
      </c>
      <c r="B31" s="34" t="s">
        <v>11</v>
      </c>
      <c r="C31" s="15">
        <v>3400</v>
      </c>
      <c r="D31" s="15">
        <v>3626</v>
      </c>
      <c r="E31" s="15">
        <v>3567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2"/>
      <c r="W31" s="42"/>
      <c r="X31" s="11">
        <f t="shared" si="1"/>
        <v>3626</v>
      </c>
      <c r="Y31" s="11">
        <f t="shared" si="1"/>
        <v>3567</v>
      </c>
    </row>
    <row r="32" spans="1:25" ht="12.75">
      <c r="A32" s="33" t="s">
        <v>48</v>
      </c>
      <c r="B32" s="34" t="s">
        <v>12</v>
      </c>
      <c r="C32" s="15">
        <v>4997</v>
      </c>
      <c r="D32" s="15">
        <v>5378</v>
      </c>
      <c r="E32" s="15">
        <v>2891</v>
      </c>
      <c r="F32" s="15">
        <v>190</v>
      </c>
      <c r="G32" s="15">
        <v>190</v>
      </c>
      <c r="H32" s="15">
        <v>39</v>
      </c>
      <c r="I32" s="15">
        <v>320</v>
      </c>
      <c r="J32" s="15">
        <v>320</v>
      </c>
      <c r="K32" s="15">
        <v>266</v>
      </c>
      <c r="L32" s="15">
        <v>135</v>
      </c>
      <c r="M32" s="15">
        <v>135</v>
      </c>
      <c r="N32" s="15">
        <v>148</v>
      </c>
      <c r="O32" s="15">
        <v>100</v>
      </c>
      <c r="P32" s="15">
        <v>100</v>
      </c>
      <c r="Q32" s="15">
        <v>84</v>
      </c>
      <c r="R32" s="15">
        <v>120</v>
      </c>
      <c r="S32" s="15">
        <v>120</v>
      </c>
      <c r="T32" s="15">
        <v>72</v>
      </c>
      <c r="U32" s="15">
        <v>140</v>
      </c>
      <c r="V32" s="42">
        <v>140</v>
      </c>
      <c r="W32" s="42">
        <v>195</v>
      </c>
      <c r="X32" s="11">
        <f t="shared" si="1"/>
        <v>6383</v>
      </c>
      <c r="Y32" s="11">
        <f t="shared" si="1"/>
        <v>3695</v>
      </c>
    </row>
    <row r="33" spans="1:25" ht="12.75">
      <c r="A33" s="33" t="s">
        <v>49</v>
      </c>
      <c r="B33" s="34" t="s">
        <v>13</v>
      </c>
      <c r="C33" s="15">
        <v>2300</v>
      </c>
      <c r="D33" s="15">
        <v>2169</v>
      </c>
      <c r="E33" s="15">
        <v>1258</v>
      </c>
      <c r="F33" s="15"/>
      <c r="G33" s="15"/>
      <c r="H33" s="15"/>
      <c r="I33" s="15">
        <v>0</v>
      </c>
      <c r="J33" s="15"/>
      <c r="K33" s="15"/>
      <c r="L33" s="15"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42"/>
      <c r="W33" s="42"/>
      <c r="X33" s="11">
        <f t="shared" si="1"/>
        <v>2169</v>
      </c>
      <c r="Y33" s="11">
        <f t="shared" si="1"/>
        <v>1258</v>
      </c>
    </row>
    <row r="34" spans="1:25" ht="12.75">
      <c r="A34" s="33" t="s">
        <v>92</v>
      </c>
      <c r="B34" s="34" t="s">
        <v>89</v>
      </c>
      <c r="C34" s="15"/>
      <c r="D34" s="15">
        <v>550</v>
      </c>
      <c r="E34" s="15">
        <v>511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2"/>
      <c r="W34" s="42"/>
      <c r="X34" s="11">
        <f t="shared" si="1"/>
        <v>550</v>
      </c>
      <c r="Y34" s="11">
        <f t="shared" si="1"/>
        <v>511</v>
      </c>
    </row>
    <row r="35" spans="1:25" ht="12.75">
      <c r="A35" s="33" t="s">
        <v>90</v>
      </c>
      <c r="B35" s="34" t="s">
        <v>51</v>
      </c>
      <c r="C35" s="15">
        <v>1000</v>
      </c>
      <c r="D35" s="15">
        <v>1000</v>
      </c>
      <c r="E35" s="15">
        <v>34</v>
      </c>
      <c r="F35" s="15">
        <v>3800</v>
      </c>
      <c r="G35" s="15">
        <v>3800</v>
      </c>
      <c r="H35" s="15">
        <v>3680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42"/>
      <c r="W35" s="42"/>
      <c r="X35" s="11">
        <f t="shared" si="1"/>
        <v>4800</v>
      </c>
      <c r="Y35" s="11">
        <f t="shared" si="1"/>
        <v>3714</v>
      </c>
    </row>
    <row r="36" spans="1:25" ht="12.75">
      <c r="A36" s="33" t="s">
        <v>91</v>
      </c>
      <c r="B36" s="34" t="s">
        <v>14</v>
      </c>
      <c r="C36" s="15">
        <v>19200</v>
      </c>
      <c r="D36" s="15">
        <v>14507</v>
      </c>
      <c r="E36" s="15">
        <v>4176</v>
      </c>
      <c r="F36" s="15">
        <v>100</v>
      </c>
      <c r="G36" s="15">
        <v>100</v>
      </c>
      <c r="H36" s="15">
        <v>0</v>
      </c>
      <c r="I36" s="15">
        <v>530</v>
      </c>
      <c r="J36" s="15">
        <v>530</v>
      </c>
      <c r="K36" s="15">
        <v>0</v>
      </c>
      <c r="L36" s="15">
        <v>450</v>
      </c>
      <c r="M36" s="15">
        <v>450</v>
      </c>
      <c r="N36" s="15">
        <v>10</v>
      </c>
      <c r="O36" s="15">
        <v>300</v>
      </c>
      <c r="P36" s="15">
        <v>300</v>
      </c>
      <c r="Q36" s="15">
        <v>0</v>
      </c>
      <c r="R36" s="15">
        <v>1000</v>
      </c>
      <c r="S36" s="15">
        <v>1000</v>
      </c>
      <c r="T36" s="15">
        <v>851</v>
      </c>
      <c r="U36" s="15">
        <v>520</v>
      </c>
      <c r="V36" s="42">
        <v>520</v>
      </c>
      <c r="W36" s="42">
        <v>782</v>
      </c>
      <c r="X36" s="11">
        <f t="shared" si="1"/>
        <v>17407</v>
      </c>
      <c r="Y36" s="11">
        <f t="shared" si="1"/>
        <v>5819</v>
      </c>
    </row>
    <row r="37" spans="1:25" s="12" customFormat="1" ht="12.75">
      <c r="A37" s="35" t="s">
        <v>74</v>
      </c>
      <c r="B37" s="36" t="s">
        <v>15</v>
      </c>
      <c r="C37" s="18">
        <f aca="true" t="shared" si="4" ref="C37:W37">C38</f>
        <v>3000</v>
      </c>
      <c r="D37" s="18">
        <f t="shared" si="4"/>
        <v>2950</v>
      </c>
      <c r="E37" s="18">
        <f t="shared" si="4"/>
        <v>500</v>
      </c>
      <c r="F37" s="18">
        <f>F38</f>
        <v>0</v>
      </c>
      <c r="G37" s="18">
        <f>G38</f>
        <v>50</v>
      </c>
      <c r="H37" s="18">
        <f>H38</f>
        <v>50</v>
      </c>
      <c r="I37" s="18">
        <f t="shared" si="4"/>
        <v>0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8">
        <f t="shared" si="4"/>
        <v>0</v>
      </c>
      <c r="P37" s="18">
        <f t="shared" si="4"/>
        <v>0</v>
      </c>
      <c r="Q37" s="18">
        <f t="shared" si="4"/>
        <v>0</v>
      </c>
      <c r="R37" s="18">
        <f t="shared" si="4"/>
        <v>0</v>
      </c>
      <c r="S37" s="18">
        <f t="shared" si="4"/>
        <v>0</v>
      </c>
      <c r="T37" s="18">
        <f t="shared" si="4"/>
        <v>0</v>
      </c>
      <c r="U37" s="18">
        <f t="shared" si="4"/>
        <v>0</v>
      </c>
      <c r="V37" s="18">
        <f t="shared" si="4"/>
        <v>0</v>
      </c>
      <c r="W37" s="18">
        <f t="shared" si="4"/>
        <v>300</v>
      </c>
      <c r="X37" s="11">
        <f t="shared" si="1"/>
        <v>3000</v>
      </c>
      <c r="Y37" s="11">
        <f t="shared" si="1"/>
        <v>850</v>
      </c>
    </row>
    <row r="38" spans="1:25" ht="12.75">
      <c r="A38" s="33" t="s">
        <v>53</v>
      </c>
      <c r="B38" s="34" t="s">
        <v>54</v>
      </c>
      <c r="C38" s="15">
        <v>3000</v>
      </c>
      <c r="D38" s="15">
        <v>2950</v>
      </c>
      <c r="E38" s="15">
        <v>500</v>
      </c>
      <c r="F38" s="15">
        <v>0</v>
      </c>
      <c r="G38" s="15">
        <v>50</v>
      </c>
      <c r="H38" s="15">
        <v>50</v>
      </c>
      <c r="I38" s="15">
        <v>0</v>
      </c>
      <c r="J38" s="15"/>
      <c r="K38" s="15"/>
      <c r="L38" s="15">
        <v>0</v>
      </c>
      <c r="M38" s="15"/>
      <c r="N38" s="15"/>
      <c r="O38" s="15"/>
      <c r="P38" s="15"/>
      <c r="Q38" s="15"/>
      <c r="R38" s="15">
        <v>0</v>
      </c>
      <c r="S38" s="15"/>
      <c r="T38" s="15"/>
      <c r="U38" s="15"/>
      <c r="V38" s="42">
        <v>0</v>
      </c>
      <c r="W38" s="42">
        <v>300</v>
      </c>
      <c r="X38" s="11">
        <f t="shared" si="1"/>
        <v>3000</v>
      </c>
      <c r="Y38" s="11">
        <f t="shared" si="1"/>
        <v>850</v>
      </c>
    </row>
    <row r="39" spans="1:25" s="12" customFormat="1" ht="15" customHeight="1">
      <c r="A39" s="35" t="s">
        <v>75</v>
      </c>
      <c r="B39" s="36" t="s">
        <v>16</v>
      </c>
      <c r="C39" s="18">
        <v>37004</v>
      </c>
      <c r="D39" s="18">
        <v>51004</v>
      </c>
      <c r="E39" s="18">
        <v>32654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1"/>
      <c r="W39" s="11"/>
      <c r="X39" s="11">
        <f t="shared" si="1"/>
        <v>51004</v>
      </c>
      <c r="Y39" s="11">
        <f t="shared" si="1"/>
        <v>32654</v>
      </c>
    </row>
    <row r="40" spans="1:25" s="12" customFormat="1" ht="24.75" customHeight="1">
      <c r="A40" s="37" t="s">
        <v>76</v>
      </c>
      <c r="B40" s="36" t="s">
        <v>17</v>
      </c>
      <c r="C40" s="18">
        <v>1200</v>
      </c>
      <c r="D40" s="18">
        <v>1200</v>
      </c>
      <c r="E40" s="18">
        <v>1198</v>
      </c>
      <c r="F40" s="18">
        <v>0</v>
      </c>
      <c r="G40" s="18"/>
      <c r="H40" s="18"/>
      <c r="I40" s="18">
        <v>0</v>
      </c>
      <c r="J40" s="18"/>
      <c r="K40" s="18"/>
      <c r="L40" s="18">
        <v>0</v>
      </c>
      <c r="M40" s="18"/>
      <c r="N40" s="18"/>
      <c r="O40" s="18">
        <v>0</v>
      </c>
      <c r="P40" s="18"/>
      <c r="Q40" s="18"/>
      <c r="R40" s="18">
        <v>0</v>
      </c>
      <c r="S40" s="18"/>
      <c r="T40" s="18"/>
      <c r="U40" s="18"/>
      <c r="V40" s="11"/>
      <c r="W40" s="11"/>
      <c r="X40" s="11">
        <f t="shared" si="1"/>
        <v>1200</v>
      </c>
      <c r="Y40" s="11">
        <f t="shared" si="1"/>
        <v>1198</v>
      </c>
    </row>
    <row r="41" spans="1:25" s="12" customFormat="1" ht="12.75">
      <c r="A41" s="38" t="s">
        <v>77</v>
      </c>
      <c r="B41" s="39" t="s">
        <v>55</v>
      </c>
      <c r="C41" s="22">
        <v>9200</v>
      </c>
      <c r="D41" s="22">
        <v>9200</v>
      </c>
      <c r="E41" s="22">
        <v>4563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7"/>
      <c r="W41" s="27"/>
      <c r="X41" s="11">
        <f t="shared" si="1"/>
        <v>9200</v>
      </c>
      <c r="Y41" s="11">
        <f t="shared" si="1"/>
        <v>4563</v>
      </c>
    </row>
    <row r="42" spans="1:25" s="12" customFormat="1" ht="12.75">
      <c r="A42" s="38" t="s">
        <v>78</v>
      </c>
      <c r="B42" s="39"/>
      <c r="C42" s="22">
        <f>SUM(C43:C46)</f>
        <v>102500</v>
      </c>
      <c r="D42" s="22">
        <f aca="true" t="shared" si="5" ref="D42:W42">SUM(D43:D46)</f>
        <v>250108</v>
      </c>
      <c r="E42" s="22">
        <f t="shared" si="5"/>
        <v>141240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</v>
      </c>
      <c r="P42" s="22">
        <f t="shared" si="5"/>
        <v>0</v>
      </c>
      <c r="Q42" s="22">
        <f t="shared" si="5"/>
        <v>0</v>
      </c>
      <c r="R42" s="22">
        <f t="shared" si="5"/>
        <v>0</v>
      </c>
      <c r="S42" s="22">
        <f t="shared" si="5"/>
        <v>0</v>
      </c>
      <c r="T42" s="22">
        <f t="shared" si="5"/>
        <v>0</v>
      </c>
      <c r="U42" s="22">
        <f t="shared" si="5"/>
        <v>0</v>
      </c>
      <c r="V42" s="22">
        <f t="shared" si="5"/>
        <v>0</v>
      </c>
      <c r="W42" s="22">
        <f t="shared" si="5"/>
        <v>0</v>
      </c>
      <c r="X42" s="11">
        <f t="shared" si="1"/>
        <v>250108</v>
      </c>
      <c r="Y42" s="11">
        <f t="shared" si="1"/>
        <v>141240</v>
      </c>
    </row>
    <row r="43" spans="1:25" s="12" customFormat="1" ht="15" customHeight="1">
      <c r="A43" s="40" t="s">
        <v>56</v>
      </c>
      <c r="B43" s="41" t="s">
        <v>57</v>
      </c>
      <c r="C43" s="29">
        <v>20500</v>
      </c>
      <c r="D43" s="29">
        <v>40460</v>
      </c>
      <c r="E43" s="29">
        <v>21334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8"/>
      <c r="V43" s="18"/>
      <c r="W43" s="18"/>
      <c r="X43" s="11">
        <f t="shared" si="1"/>
        <v>40460</v>
      </c>
      <c r="Y43" s="11">
        <f t="shared" si="1"/>
        <v>21334</v>
      </c>
    </row>
    <row r="44" spans="1:25" s="12" customFormat="1" ht="15" customHeight="1">
      <c r="A44" s="33" t="s">
        <v>58</v>
      </c>
      <c r="B44" s="34" t="s">
        <v>18</v>
      </c>
      <c r="C44" s="15">
        <v>59325</v>
      </c>
      <c r="D44" s="15">
        <v>207648</v>
      </c>
      <c r="E44" s="15">
        <v>117906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1">
        <f t="shared" si="1"/>
        <v>207648</v>
      </c>
      <c r="Y44" s="11">
        <f t="shared" si="1"/>
        <v>117906</v>
      </c>
    </row>
    <row r="45" spans="1:25" s="12" customFormat="1" ht="15" customHeight="1">
      <c r="A45" s="33" t="s">
        <v>59</v>
      </c>
      <c r="B45" s="34" t="s">
        <v>60</v>
      </c>
      <c r="C45" s="15">
        <v>22675</v>
      </c>
      <c r="D45" s="15"/>
      <c r="E45" s="15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"/>
      <c r="W45" s="11"/>
      <c r="X45" s="11">
        <f t="shared" si="1"/>
        <v>0</v>
      </c>
      <c r="Y45" s="11">
        <f t="shared" si="1"/>
        <v>0</v>
      </c>
    </row>
    <row r="46" spans="1:25" s="12" customFormat="1" ht="15" customHeight="1">
      <c r="A46" s="33" t="s">
        <v>93</v>
      </c>
      <c r="B46" s="34" t="s">
        <v>94</v>
      </c>
      <c r="C46" s="15">
        <v>0</v>
      </c>
      <c r="D46" s="15">
        <v>2000</v>
      </c>
      <c r="E46" s="15">
        <v>2000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1"/>
      <c r="W46" s="11"/>
      <c r="X46" s="11">
        <f t="shared" si="1"/>
        <v>2000</v>
      </c>
      <c r="Y46" s="11">
        <f t="shared" si="1"/>
        <v>2000</v>
      </c>
    </row>
    <row r="47" spans="1:25" s="1" customFormat="1" ht="23.25" customHeight="1" thickBot="1">
      <c r="A47" s="121" t="s">
        <v>61</v>
      </c>
      <c r="B47" s="122"/>
      <c r="C47" s="44">
        <f aca="true" t="shared" si="6" ref="C47:Y47">C42+C41+C40+C39+C37+C22+C21+C20+C19+C18+C12+C7</f>
        <v>700712</v>
      </c>
      <c r="D47" s="44">
        <f t="shared" si="6"/>
        <v>991566</v>
      </c>
      <c r="E47" s="44">
        <f t="shared" si="6"/>
        <v>587764</v>
      </c>
      <c r="F47" s="44">
        <f t="shared" si="6"/>
        <v>252546</v>
      </c>
      <c r="G47" s="44">
        <f t="shared" si="6"/>
        <v>262776</v>
      </c>
      <c r="H47" s="44">
        <f t="shared" si="6"/>
        <v>162527</v>
      </c>
      <c r="I47" s="44">
        <f t="shared" si="6"/>
        <v>151442</v>
      </c>
      <c r="J47" s="44">
        <f t="shared" si="6"/>
        <v>163093</v>
      </c>
      <c r="K47" s="44">
        <f t="shared" si="6"/>
        <v>99200</v>
      </c>
      <c r="L47" s="44">
        <f t="shared" si="6"/>
        <v>35310</v>
      </c>
      <c r="M47" s="44">
        <f t="shared" si="6"/>
        <v>35884</v>
      </c>
      <c r="N47" s="44">
        <f t="shared" si="6"/>
        <v>19849</v>
      </c>
      <c r="O47" s="44">
        <f t="shared" si="6"/>
        <v>34169</v>
      </c>
      <c r="P47" s="44">
        <f t="shared" si="6"/>
        <v>34743</v>
      </c>
      <c r="Q47" s="44">
        <f t="shared" si="6"/>
        <v>16436</v>
      </c>
      <c r="R47" s="44">
        <f t="shared" si="6"/>
        <v>98988</v>
      </c>
      <c r="S47" s="44">
        <f t="shared" si="6"/>
        <v>105881</v>
      </c>
      <c r="T47" s="44">
        <f t="shared" si="6"/>
        <v>61995</v>
      </c>
      <c r="U47" s="44">
        <f t="shared" si="6"/>
        <v>41890</v>
      </c>
      <c r="V47" s="44">
        <f t="shared" si="6"/>
        <v>42464</v>
      </c>
      <c r="W47" s="44">
        <f t="shared" si="6"/>
        <v>22327</v>
      </c>
      <c r="X47" s="44">
        <f t="shared" si="6"/>
        <v>1636407</v>
      </c>
      <c r="Y47" s="44">
        <f t="shared" si="6"/>
        <v>970098</v>
      </c>
    </row>
    <row r="48" ht="13.5" thickTop="1">
      <c r="B48" s="24"/>
    </row>
    <row r="49" spans="2:7" ht="12.75">
      <c r="B49" s="24"/>
      <c r="C49" s="30"/>
      <c r="D49" s="30"/>
      <c r="E49" s="30"/>
      <c r="G49" s="30"/>
    </row>
    <row r="50" ht="12.75">
      <c r="B50" s="24"/>
    </row>
  </sheetData>
  <mergeCells count="12">
    <mergeCell ref="A2:X2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Y5"/>
    <mergeCell ref="A47:B47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0">
      <selection activeCell="A5" sqref="A5:A6"/>
    </sheetView>
  </sheetViews>
  <sheetFormatPr defaultColWidth="9.140625" defaultRowHeight="12.75"/>
  <cols>
    <col min="1" max="1" width="53.57421875" style="3" customWidth="1"/>
    <col min="2" max="2" width="5.57421875" style="2" bestFit="1" customWidth="1"/>
    <col min="3" max="16" width="8.7109375" style="2" customWidth="1"/>
    <col min="17" max="17" width="10.8515625" style="2" customWidth="1"/>
    <col min="18" max="18" width="8.7109375" style="2" customWidth="1"/>
    <col min="19" max="16384" width="9.140625" style="3" customWidth="1"/>
  </cols>
  <sheetData>
    <row r="1" ht="18.75">
      <c r="A1" s="1" t="s">
        <v>69</v>
      </c>
    </row>
    <row r="2" spans="1:17" ht="17.25" customHeight="1">
      <c r="A2" s="115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5:16" ht="12.75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8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6"/>
      <c r="R4" s="46"/>
    </row>
    <row r="5" spans="1:19" s="7" customFormat="1" ht="15.75" customHeight="1" thickBot="1" thickTop="1">
      <c r="A5" s="119" t="s">
        <v>19</v>
      </c>
      <c r="B5" s="119" t="s">
        <v>20</v>
      </c>
      <c r="C5" s="116" t="s">
        <v>95</v>
      </c>
      <c r="D5" s="118"/>
      <c r="E5" s="116" t="s">
        <v>96</v>
      </c>
      <c r="F5" s="118"/>
      <c r="G5" s="116" t="s">
        <v>97</v>
      </c>
      <c r="H5" s="118"/>
      <c r="I5" s="116" t="s">
        <v>98</v>
      </c>
      <c r="J5" s="118"/>
      <c r="K5" s="116" t="s">
        <v>88</v>
      </c>
      <c r="L5" s="118"/>
      <c r="M5" s="116" t="s">
        <v>99</v>
      </c>
      <c r="N5" s="118"/>
      <c r="O5" s="116" t="s">
        <v>100</v>
      </c>
      <c r="P5" s="117"/>
      <c r="Q5" s="116" t="s">
        <v>21</v>
      </c>
      <c r="R5" s="118"/>
      <c r="S5" s="45"/>
    </row>
    <row r="6" spans="1:18" ht="85.5" thickBot="1" thickTop="1">
      <c r="A6" s="120"/>
      <c r="B6" s="120"/>
      <c r="C6" s="43" t="s">
        <v>103</v>
      </c>
      <c r="D6" s="43" t="s">
        <v>104</v>
      </c>
      <c r="E6" s="43" t="s">
        <v>103</v>
      </c>
      <c r="F6" s="43" t="s">
        <v>104</v>
      </c>
      <c r="G6" s="43" t="s">
        <v>103</v>
      </c>
      <c r="H6" s="43" t="s">
        <v>104</v>
      </c>
      <c r="I6" s="43" t="s">
        <v>103</v>
      </c>
      <c r="J6" s="43" t="s">
        <v>104</v>
      </c>
      <c r="K6" s="43" t="s">
        <v>103</v>
      </c>
      <c r="L6" s="43" t="s">
        <v>104</v>
      </c>
      <c r="M6" s="43" t="s">
        <v>103</v>
      </c>
      <c r="N6" s="43" t="s">
        <v>104</v>
      </c>
      <c r="O6" s="43" t="s">
        <v>103</v>
      </c>
      <c r="P6" s="43" t="s">
        <v>104</v>
      </c>
      <c r="Q6" s="47" t="s">
        <v>103</v>
      </c>
      <c r="R6" s="47" t="s">
        <v>104</v>
      </c>
    </row>
    <row r="7" spans="1:18" s="12" customFormat="1" ht="27.75" customHeight="1" thickTop="1">
      <c r="A7" s="31" t="s">
        <v>22</v>
      </c>
      <c r="B7" s="32" t="s">
        <v>0</v>
      </c>
      <c r="C7" s="11">
        <f aca="true" t="shared" si="0" ref="C7:N7">SUM(C8:C11)</f>
        <v>265524</v>
      </c>
      <c r="D7" s="11">
        <f t="shared" si="0"/>
        <v>149578</v>
      </c>
      <c r="E7" s="11">
        <f>SUM(E8:E11)</f>
        <v>147267</v>
      </c>
      <c r="F7" s="11">
        <f t="shared" si="0"/>
        <v>72414</v>
      </c>
      <c r="G7" s="11">
        <f t="shared" si="0"/>
        <v>88954</v>
      </c>
      <c r="H7" s="11">
        <f t="shared" si="0"/>
        <v>47457</v>
      </c>
      <c r="I7" s="11">
        <f t="shared" si="0"/>
        <v>21162</v>
      </c>
      <c r="J7" s="11">
        <f t="shared" si="0"/>
        <v>11280</v>
      </c>
      <c r="K7" s="11">
        <f t="shared" si="0"/>
        <v>20923</v>
      </c>
      <c r="L7" s="11">
        <f t="shared" si="0"/>
        <v>10073</v>
      </c>
      <c r="M7" s="11">
        <f t="shared" si="0"/>
        <v>64341</v>
      </c>
      <c r="N7" s="11">
        <f t="shared" si="0"/>
        <v>37372</v>
      </c>
      <c r="O7" s="11">
        <f>SUM(O8:O11)</f>
        <v>24489</v>
      </c>
      <c r="P7" s="11">
        <f>SUM(P8:P11)</f>
        <v>12073</v>
      </c>
      <c r="Q7" s="11">
        <f aca="true" t="shared" si="1" ref="Q7:Q46">C7+E7+G7+I7+K7+M7+O7</f>
        <v>632660</v>
      </c>
      <c r="R7" s="11">
        <f aca="true" t="shared" si="2" ref="R7:R46">D7+F7+H7+J7+L7+N7+P7</f>
        <v>340247</v>
      </c>
    </row>
    <row r="8" spans="1:18" ht="15" customHeight="1">
      <c r="A8" s="33" t="s">
        <v>23</v>
      </c>
      <c r="B8" s="34" t="s">
        <v>24</v>
      </c>
      <c r="C8" s="15">
        <v>251299</v>
      </c>
      <c r="D8" s="15">
        <v>143837</v>
      </c>
      <c r="E8" s="15">
        <v>142843</v>
      </c>
      <c r="F8" s="15">
        <v>67990</v>
      </c>
      <c r="G8" s="15">
        <v>86405</v>
      </c>
      <c r="H8" s="15">
        <v>44908</v>
      </c>
      <c r="I8" s="15">
        <v>20728</v>
      </c>
      <c r="J8" s="15">
        <v>10846</v>
      </c>
      <c r="K8" s="15">
        <v>20489</v>
      </c>
      <c r="L8" s="15">
        <v>9639</v>
      </c>
      <c r="M8" s="15">
        <v>62562</v>
      </c>
      <c r="N8" s="15">
        <v>35593</v>
      </c>
      <c r="O8" s="42">
        <v>24055</v>
      </c>
      <c r="P8" s="42">
        <v>11639</v>
      </c>
      <c r="Q8" s="11">
        <f t="shared" si="1"/>
        <v>608381</v>
      </c>
      <c r="R8" s="11">
        <f t="shared" si="2"/>
        <v>324452</v>
      </c>
    </row>
    <row r="9" spans="1:18" ht="15" customHeight="1">
      <c r="A9" s="33" t="s">
        <v>82</v>
      </c>
      <c r="B9" s="34" t="s">
        <v>79</v>
      </c>
      <c r="C9" s="15">
        <v>5870</v>
      </c>
      <c r="D9" s="15">
        <v>370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42"/>
      <c r="P9" s="42"/>
      <c r="Q9" s="11">
        <f t="shared" si="1"/>
        <v>5870</v>
      </c>
      <c r="R9" s="11">
        <f t="shared" si="2"/>
        <v>370</v>
      </c>
    </row>
    <row r="10" spans="1:18" ht="15" customHeight="1">
      <c r="A10" s="33" t="s">
        <v>83</v>
      </c>
      <c r="B10" s="34" t="s">
        <v>26</v>
      </c>
      <c r="C10" s="15">
        <v>5874</v>
      </c>
      <c r="D10" s="15">
        <v>2890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42"/>
      <c r="P10" s="42"/>
      <c r="Q10" s="11">
        <f t="shared" si="1"/>
        <v>5874</v>
      </c>
      <c r="R10" s="11">
        <f t="shared" si="2"/>
        <v>2890</v>
      </c>
    </row>
    <row r="11" spans="1:18" ht="15" customHeight="1">
      <c r="A11" s="33" t="s">
        <v>84</v>
      </c>
      <c r="B11" s="34" t="s">
        <v>81</v>
      </c>
      <c r="C11" s="15">
        <v>2481</v>
      </c>
      <c r="D11" s="15">
        <v>2481</v>
      </c>
      <c r="E11" s="15">
        <v>4424</v>
      </c>
      <c r="F11" s="15">
        <v>4424</v>
      </c>
      <c r="G11" s="15">
        <v>2549</v>
      </c>
      <c r="H11" s="15">
        <v>2549</v>
      </c>
      <c r="I11" s="15">
        <v>434</v>
      </c>
      <c r="J11" s="15">
        <v>434</v>
      </c>
      <c r="K11" s="15">
        <v>434</v>
      </c>
      <c r="L11" s="15">
        <v>434</v>
      </c>
      <c r="M11" s="15">
        <v>1779</v>
      </c>
      <c r="N11" s="15">
        <v>1779</v>
      </c>
      <c r="O11" s="42">
        <v>434</v>
      </c>
      <c r="P11" s="42">
        <v>434</v>
      </c>
      <c r="Q11" s="11">
        <f t="shared" si="1"/>
        <v>12535</v>
      </c>
      <c r="R11" s="11">
        <f t="shared" si="2"/>
        <v>12535</v>
      </c>
    </row>
    <row r="12" spans="1:18" s="12" customFormat="1" ht="15" customHeight="1">
      <c r="A12" s="35" t="s">
        <v>27</v>
      </c>
      <c r="B12" s="36" t="s">
        <v>1</v>
      </c>
      <c r="C12" s="18">
        <f aca="true" t="shared" si="3" ref="C12:P12">SUM(C13:C17)</f>
        <v>47802</v>
      </c>
      <c r="D12" s="18">
        <f t="shared" si="3"/>
        <v>15509</v>
      </c>
      <c r="E12" s="18">
        <f t="shared" si="3"/>
        <v>6700</v>
      </c>
      <c r="F12" s="18">
        <f t="shared" si="3"/>
        <v>4964</v>
      </c>
      <c r="G12" s="18">
        <f t="shared" si="3"/>
        <v>7375</v>
      </c>
      <c r="H12" s="18">
        <f t="shared" si="3"/>
        <v>7177</v>
      </c>
      <c r="I12" s="18">
        <f t="shared" si="3"/>
        <v>415</v>
      </c>
      <c r="J12" s="18">
        <f t="shared" si="3"/>
        <v>241</v>
      </c>
      <c r="K12" s="18">
        <f t="shared" si="3"/>
        <v>410</v>
      </c>
      <c r="L12" s="18">
        <f t="shared" si="3"/>
        <v>182</v>
      </c>
      <c r="M12" s="18">
        <f t="shared" si="3"/>
        <v>2266</v>
      </c>
      <c r="N12" s="18">
        <f t="shared" si="3"/>
        <v>1644</v>
      </c>
      <c r="O12" s="18">
        <f t="shared" si="3"/>
        <v>482</v>
      </c>
      <c r="P12" s="18">
        <f t="shared" si="3"/>
        <v>289</v>
      </c>
      <c r="Q12" s="11">
        <f t="shared" si="1"/>
        <v>65450</v>
      </c>
      <c r="R12" s="11">
        <f t="shared" si="2"/>
        <v>30006</v>
      </c>
    </row>
    <row r="13" spans="1:18" ht="15" customHeight="1">
      <c r="A13" s="33" t="s">
        <v>28</v>
      </c>
      <c r="B13" s="34" t="s">
        <v>29</v>
      </c>
      <c r="C13" s="15">
        <v>21683</v>
      </c>
      <c r="D13" s="15">
        <v>9194</v>
      </c>
      <c r="E13" s="15">
        <v>1140</v>
      </c>
      <c r="F13" s="15">
        <v>821</v>
      </c>
      <c r="G13" s="15">
        <v>5700</v>
      </c>
      <c r="H13" s="15">
        <v>5230</v>
      </c>
      <c r="I13" s="15"/>
      <c r="J13" s="15"/>
      <c r="K13" s="15"/>
      <c r="L13" s="15"/>
      <c r="M13" s="15">
        <v>1140</v>
      </c>
      <c r="N13" s="15">
        <v>960</v>
      </c>
      <c r="O13" s="42"/>
      <c r="P13" s="42"/>
      <c r="Q13" s="11">
        <f t="shared" si="1"/>
        <v>29663</v>
      </c>
      <c r="R13" s="11">
        <f t="shared" si="2"/>
        <v>16205</v>
      </c>
    </row>
    <row r="14" spans="1:18" ht="15" customHeight="1">
      <c r="A14" s="33" t="s">
        <v>30</v>
      </c>
      <c r="B14" s="34" t="s">
        <v>31</v>
      </c>
      <c r="C14" s="15">
        <v>21072</v>
      </c>
      <c r="D14" s="15">
        <v>4299</v>
      </c>
      <c r="E14" s="15">
        <v>51</v>
      </c>
      <c r="F14" s="15">
        <v>0</v>
      </c>
      <c r="G14" s="15">
        <v>60</v>
      </c>
      <c r="H14" s="15">
        <v>410</v>
      </c>
      <c r="I14" s="15"/>
      <c r="J14" s="15"/>
      <c r="K14" s="15"/>
      <c r="L14" s="15"/>
      <c r="M14" s="15"/>
      <c r="N14" s="15"/>
      <c r="O14" s="42"/>
      <c r="P14" s="42"/>
      <c r="Q14" s="11">
        <f t="shared" si="1"/>
        <v>21183</v>
      </c>
      <c r="R14" s="11">
        <f t="shared" si="2"/>
        <v>4709</v>
      </c>
    </row>
    <row r="15" spans="1:18" ht="15" customHeight="1">
      <c r="A15" s="33" t="s">
        <v>32</v>
      </c>
      <c r="B15" s="34" t="s">
        <v>33</v>
      </c>
      <c r="C15" s="15">
        <v>4489</v>
      </c>
      <c r="D15" s="15">
        <v>1903</v>
      </c>
      <c r="E15" s="15">
        <v>2909</v>
      </c>
      <c r="F15" s="15">
        <v>1563</v>
      </c>
      <c r="G15" s="15">
        <v>1615</v>
      </c>
      <c r="H15" s="15">
        <v>1288</v>
      </c>
      <c r="I15" s="15">
        <v>415</v>
      </c>
      <c r="J15" s="15">
        <v>241</v>
      </c>
      <c r="K15" s="15">
        <v>410</v>
      </c>
      <c r="L15" s="15">
        <v>182</v>
      </c>
      <c r="M15" s="15">
        <v>1126</v>
      </c>
      <c r="N15" s="15">
        <v>655</v>
      </c>
      <c r="O15" s="42">
        <v>482</v>
      </c>
      <c r="P15" s="42">
        <v>289</v>
      </c>
      <c r="Q15" s="11">
        <f t="shared" si="1"/>
        <v>11446</v>
      </c>
      <c r="R15" s="11">
        <f t="shared" si="2"/>
        <v>6121</v>
      </c>
    </row>
    <row r="16" spans="1:18" ht="15" customHeight="1">
      <c r="A16" s="33" t="s">
        <v>86</v>
      </c>
      <c r="B16" s="34" t="s">
        <v>87</v>
      </c>
      <c r="C16" s="15">
        <v>349</v>
      </c>
      <c r="D16" s="15">
        <v>9</v>
      </c>
      <c r="E16" s="15"/>
      <c r="F16" s="15"/>
      <c r="G16" s="15">
        <v>0</v>
      </c>
      <c r="H16" s="15">
        <v>249</v>
      </c>
      <c r="I16" s="15"/>
      <c r="J16" s="15"/>
      <c r="K16" s="15"/>
      <c r="L16" s="15"/>
      <c r="M16" s="15"/>
      <c r="N16" s="15"/>
      <c r="O16" s="42"/>
      <c r="P16" s="42"/>
      <c r="Q16" s="11">
        <f t="shared" si="1"/>
        <v>349</v>
      </c>
      <c r="R16" s="11">
        <f t="shared" si="2"/>
        <v>258</v>
      </c>
    </row>
    <row r="17" spans="1:18" ht="15" customHeight="1">
      <c r="A17" s="33" t="s">
        <v>101</v>
      </c>
      <c r="B17" s="34" t="s">
        <v>85</v>
      </c>
      <c r="C17" s="15">
        <v>209</v>
      </c>
      <c r="D17" s="15">
        <v>104</v>
      </c>
      <c r="E17" s="15">
        <v>2600</v>
      </c>
      <c r="F17" s="15">
        <v>2580</v>
      </c>
      <c r="G17" s="15"/>
      <c r="H17" s="15"/>
      <c r="I17" s="15"/>
      <c r="J17" s="15"/>
      <c r="K17" s="15"/>
      <c r="L17" s="15"/>
      <c r="M17" s="15">
        <v>0</v>
      </c>
      <c r="N17" s="15">
        <v>29</v>
      </c>
      <c r="O17" s="42"/>
      <c r="P17" s="42"/>
      <c r="Q17" s="11">
        <f t="shared" si="1"/>
        <v>2809</v>
      </c>
      <c r="R17" s="11">
        <f t="shared" si="2"/>
        <v>2713</v>
      </c>
    </row>
    <row r="18" spans="1:18" s="12" customFormat="1" ht="15" customHeight="1">
      <c r="A18" s="35" t="s">
        <v>34</v>
      </c>
      <c r="B18" s="36" t="s">
        <v>2</v>
      </c>
      <c r="C18" s="18">
        <v>78296</v>
      </c>
      <c r="D18" s="18">
        <v>38612</v>
      </c>
      <c r="E18" s="18">
        <v>38150</v>
      </c>
      <c r="F18" s="18">
        <v>19053</v>
      </c>
      <c r="G18" s="18">
        <v>24007</v>
      </c>
      <c r="H18" s="18">
        <v>12980</v>
      </c>
      <c r="I18" s="18">
        <v>5444</v>
      </c>
      <c r="J18" s="18">
        <v>2932</v>
      </c>
      <c r="K18" s="18">
        <v>5279</v>
      </c>
      <c r="L18" s="18">
        <v>2590</v>
      </c>
      <c r="M18" s="18">
        <v>16861</v>
      </c>
      <c r="N18" s="18">
        <v>9475</v>
      </c>
      <c r="O18" s="11">
        <v>6382</v>
      </c>
      <c r="P18" s="11">
        <v>2990</v>
      </c>
      <c r="Q18" s="11">
        <f t="shared" si="1"/>
        <v>174419</v>
      </c>
      <c r="R18" s="11">
        <f t="shared" si="2"/>
        <v>88632</v>
      </c>
    </row>
    <row r="19" spans="1:18" s="12" customFormat="1" ht="15" customHeight="1">
      <c r="A19" s="35" t="s">
        <v>70</v>
      </c>
      <c r="B19" s="36" t="s">
        <v>35</v>
      </c>
      <c r="C19" s="18">
        <v>2922</v>
      </c>
      <c r="D19" s="18">
        <v>1161</v>
      </c>
      <c r="E19" s="18">
        <v>4586</v>
      </c>
      <c r="F19" s="18">
        <v>2183</v>
      </c>
      <c r="G19" s="18">
        <v>2660</v>
      </c>
      <c r="H19" s="18">
        <v>1570</v>
      </c>
      <c r="I19" s="18">
        <v>498</v>
      </c>
      <c r="J19" s="18">
        <v>196</v>
      </c>
      <c r="K19" s="18">
        <v>498</v>
      </c>
      <c r="L19" s="18">
        <v>178</v>
      </c>
      <c r="M19" s="18">
        <v>1718</v>
      </c>
      <c r="N19" s="18">
        <v>955</v>
      </c>
      <c r="O19" s="11">
        <v>498</v>
      </c>
      <c r="P19" s="11">
        <v>164</v>
      </c>
      <c r="Q19" s="11">
        <f t="shared" si="1"/>
        <v>13380</v>
      </c>
      <c r="R19" s="11">
        <f t="shared" si="2"/>
        <v>6407</v>
      </c>
    </row>
    <row r="20" spans="1:18" s="12" customFormat="1" ht="15" customHeight="1">
      <c r="A20" s="35" t="s">
        <v>71</v>
      </c>
      <c r="B20" s="36" t="s">
        <v>3</v>
      </c>
      <c r="C20" s="18">
        <v>13627</v>
      </c>
      <c r="D20" s="18">
        <v>7089</v>
      </c>
      <c r="E20" s="18">
        <v>6465</v>
      </c>
      <c r="F20" s="18">
        <v>3648</v>
      </c>
      <c r="G20" s="18">
        <v>4038</v>
      </c>
      <c r="H20" s="18">
        <v>2333</v>
      </c>
      <c r="I20" s="18">
        <v>906</v>
      </c>
      <c r="J20" s="18">
        <v>454</v>
      </c>
      <c r="K20" s="18">
        <v>1006</v>
      </c>
      <c r="L20" s="18">
        <v>440</v>
      </c>
      <c r="M20" s="18">
        <v>2820</v>
      </c>
      <c r="N20" s="18">
        <v>1582</v>
      </c>
      <c r="O20" s="11">
        <v>1049</v>
      </c>
      <c r="P20" s="11">
        <v>521</v>
      </c>
      <c r="Q20" s="11">
        <f t="shared" si="1"/>
        <v>29911</v>
      </c>
      <c r="R20" s="11">
        <f t="shared" si="2"/>
        <v>16067</v>
      </c>
    </row>
    <row r="21" spans="1:18" s="12" customFormat="1" ht="15" customHeight="1">
      <c r="A21" s="35" t="s">
        <v>72</v>
      </c>
      <c r="B21" s="36" t="s">
        <v>4</v>
      </c>
      <c r="C21" s="18">
        <v>3069</v>
      </c>
      <c r="D21" s="18">
        <v>1978</v>
      </c>
      <c r="E21" s="18">
        <v>1690</v>
      </c>
      <c r="F21" s="18">
        <v>979</v>
      </c>
      <c r="G21" s="18">
        <v>617</v>
      </c>
      <c r="H21" s="18">
        <v>597</v>
      </c>
      <c r="I21" s="18">
        <v>130</v>
      </c>
      <c r="J21" s="18">
        <v>32</v>
      </c>
      <c r="K21" s="18">
        <v>130</v>
      </c>
      <c r="L21" s="18">
        <v>68</v>
      </c>
      <c r="M21" s="18">
        <v>260</v>
      </c>
      <c r="N21" s="18">
        <v>432</v>
      </c>
      <c r="O21" s="11">
        <v>60</v>
      </c>
      <c r="P21" s="11">
        <v>106</v>
      </c>
      <c r="Q21" s="11">
        <f t="shared" si="1"/>
        <v>5956</v>
      </c>
      <c r="R21" s="11">
        <f t="shared" si="2"/>
        <v>4192</v>
      </c>
    </row>
    <row r="22" spans="1:18" s="12" customFormat="1" ht="15" customHeight="1">
      <c r="A22" s="35" t="s">
        <v>73</v>
      </c>
      <c r="B22" s="36" t="s">
        <v>5</v>
      </c>
      <c r="C22" s="18">
        <f aca="true" t="shared" si="4" ref="C22:P22">SUM(C23:C36)</f>
        <v>265864</v>
      </c>
      <c r="D22" s="18">
        <f t="shared" si="4"/>
        <v>193682</v>
      </c>
      <c r="E22" s="18">
        <f>SUM(E23:E36)</f>
        <v>57868</v>
      </c>
      <c r="F22" s="18">
        <f>SUM(F23:F36)</f>
        <v>59236</v>
      </c>
      <c r="G22" s="18">
        <f t="shared" si="4"/>
        <v>35442</v>
      </c>
      <c r="H22" s="18">
        <f t="shared" si="4"/>
        <v>27086</v>
      </c>
      <c r="I22" s="18">
        <f t="shared" si="4"/>
        <v>7329</v>
      </c>
      <c r="J22" s="18">
        <f t="shared" si="4"/>
        <v>4714</v>
      </c>
      <c r="K22" s="18">
        <f t="shared" si="4"/>
        <v>6497</v>
      </c>
      <c r="L22" s="18">
        <f t="shared" si="4"/>
        <v>2905</v>
      </c>
      <c r="M22" s="18">
        <f t="shared" si="4"/>
        <v>17615</v>
      </c>
      <c r="N22" s="18">
        <f t="shared" si="4"/>
        <v>10535</v>
      </c>
      <c r="O22" s="18">
        <f t="shared" si="4"/>
        <v>9504</v>
      </c>
      <c r="P22" s="18">
        <f t="shared" si="4"/>
        <v>5884</v>
      </c>
      <c r="Q22" s="11">
        <f t="shared" si="1"/>
        <v>400119</v>
      </c>
      <c r="R22" s="11">
        <f t="shared" si="2"/>
        <v>304042</v>
      </c>
    </row>
    <row r="23" spans="1:18" ht="15" customHeight="1">
      <c r="A23" s="33" t="s">
        <v>36</v>
      </c>
      <c r="B23" s="34" t="s">
        <v>6</v>
      </c>
      <c r="C23" s="15">
        <v>9801</v>
      </c>
      <c r="D23" s="15">
        <v>2713</v>
      </c>
      <c r="E23" s="15">
        <v>6335</v>
      </c>
      <c r="F23" s="15">
        <v>6329</v>
      </c>
      <c r="G23" s="15">
        <v>2200</v>
      </c>
      <c r="H23" s="15">
        <v>2650</v>
      </c>
      <c r="I23" s="15">
        <v>1650</v>
      </c>
      <c r="J23" s="15">
        <v>555</v>
      </c>
      <c r="K23" s="15">
        <v>1440</v>
      </c>
      <c r="L23" s="15">
        <v>568</v>
      </c>
      <c r="M23" s="15">
        <v>1750</v>
      </c>
      <c r="N23" s="15">
        <v>3180</v>
      </c>
      <c r="O23" s="42">
        <v>1820</v>
      </c>
      <c r="P23" s="42">
        <v>648</v>
      </c>
      <c r="Q23" s="11">
        <f t="shared" si="1"/>
        <v>24996</v>
      </c>
      <c r="R23" s="11">
        <f t="shared" si="2"/>
        <v>16643</v>
      </c>
    </row>
    <row r="24" spans="1:18" ht="15" customHeight="1">
      <c r="A24" s="33" t="s">
        <v>37</v>
      </c>
      <c r="B24" s="34" t="s">
        <v>38</v>
      </c>
      <c r="C24" s="15">
        <v>287</v>
      </c>
      <c r="D24" s="15">
        <v>439</v>
      </c>
      <c r="E24" s="15">
        <v>200</v>
      </c>
      <c r="F24" s="15">
        <v>0</v>
      </c>
      <c r="G24" s="15"/>
      <c r="H24" s="15"/>
      <c r="I24" s="15"/>
      <c r="J24" s="15"/>
      <c r="K24" s="15"/>
      <c r="L24" s="15"/>
      <c r="M24" s="15"/>
      <c r="N24" s="15"/>
      <c r="O24" s="42"/>
      <c r="P24" s="42"/>
      <c r="Q24" s="11">
        <f t="shared" si="1"/>
        <v>487</v>
      </c>
      <c r="R24" s="11">
        <f t="shared" si="2"/>
        <v>439</v>
      </c>
    </row>
    <row r="25" spans="1:18" ht="15" customHeight="1">
      <c r="A25" s="33" t="s">
        <v>39</v>
      </c>
      <c r="B25" s="34" t="s">
        <v>40</v>
      </c>
      <c r="C25" s="15">
        <v>4222</v>
      </c>
      <c r="D25" s="15">
        <v>300</v>
      </c>
      <c r="E25" s="15">
        <v>4947</v>
      </c>
      <c r="F25" s="15">
        <v>279</v>
      </c>
      <c r="G25" s="15">
        <v>2590</v>
      </c>
      <c r="H25" s="15">
        <v>0</v>
      </c>
      <c r="I25" s="15">
        <v>720</v>
      </c>
      <c r="J25" s="15">
        <v>0</v>
      </c>
      <c r="K25" s="15">
        <v>540</v>
      </c>
      <c r="L25" s="15">
        <v>0</v>
      </c>
      <c r="M25" s="15">
        <v>1080</v>
      </c>
      <c r="N25" s="15">
        <v>0</v>
      </c>
      <c r="O25" s="42">
        <v>804</v>
      </c>
      <c r="P25" s="42">
        <v>0</v>
      </c>
      <c r="Q25" s="11">
        <f t="shared" si="1"/>
        <v>14903</v>
      </c>
      <c r="R25" s="11">
        <f t="shared" si="2"/>
        <v>579</v>
      </c>
    </row>
    <row r="26" spans="1:18" ht="15" customHeight="1">
      <c r="A26" s="33" t="s">
        <v>41</v>
      </c>
      <c r="B26" s="34" t="s">
        <v>42</v>
      </c>
      <c r="C26" s="15">
        <v>709</v>
      </c>
      <c r="D26" s="15">
        <v>18</v>
      </c>
      <c r="E26" s="15">
        <v>560</v>
      </c>
      <c r="F26" s="15">
        <v>0</v>
      </c>
      <c r="G26" s="15">
        <v>671</v>
      </c>
      <c r="H26" s="15">
        <v>194</v>
      </c>
      <c r="I26" s="15"/>
      <c r="J26" s="15"/>
      <c r="K26" s="15"/>
      <c r="L26" s="15"/>
      <c r="M26" s="15">
        <v>559</v>
      </c>
      <c r="N26" s="15">
        <v>0</v>
      </c>
      <c r="O26" s="42"/>
      <c r="P26" s="42"/>
      <c r="Q26" s="11">
        <f t="shared" si="1"/>
        <v>2499</v>
      </c>
      <c r="R26" s="11">
        <f t="shared" si="2"/>
        <v>212</v>
      </c>
    </row>
    <row r="27" spans="1:18" ht="15" customHeight="1">
      <c r="A27" s="33" t="s">
        <v>43</v>
      </c>
      <c r="B27" s="34" t="s">
        <v>7</v>
      </c>
      <c r="C27" s="15">
        <v>54380</v>
      </c>
      <c r="D27" s="15">
        <v>40487</v>
      </c>
      <c r="E27" s="15">
        <v>2323</v>
      </c>
      <c r="F27" s="15">
        <v>5797</v>
      </c>
      <c r="G27" s="15">
        <v>2250</v>
      </c>
      <c r="H27" s="15">
        <v>3956</v>
      </c>
      <c r="I27" s="15">
        <v>820</v>
      </c>
      <c r="J27" s="15">
        <v>563</v>
      </c>
      <c r="K27" s="15">
        <v>761</v>
      </c>
      <c r="L27" s="15">
        <v>370</v>
      </c>
      <c r="M27" s="15">
        <v>1080</v>
      </c>
      <c r="N27" s="15">
        <v>674</v>
      </c>
      <c r="O27" s="42">
        <v>1290</v>
      </c>
      <c r="P27" s="42">
        <v>709</v>
      </c>
      <c r="Q27" s="11">
        <f t="shared" si="1"/>
        <v>62904</v>
      </c>
      <c r="R27" s="11">
        <f t="shared" si="2"/>
        <v>52556</v>
      </c>
    </row>
    <row r="28" spans="1:18" ht="15" customHeight="1">
      <c r="A28" s="33" t="s">
        <v>44</v>
      </c>
      <c r="B28" s="34" t="s">
        <v>8</v>
      </c>
      <c r="C28" s="15">
        <v>91081</v>
      </c>
      <c r="D28" s="15">
        <v>68848</v>
      </c>
      <c r="E28" s="15">
        <v>27962</v>
      </c>
      <c r="F28" s="15">
        <v>38624</v>
      </c>
      <c r="G28" s="15">
        <v>16633</v>
      </c>
      <c r="H28" s="15">
        <v>16175</v>
      </c>
      <c r="I28" s="15">
        <v>2254</v>
      </c>
      <c r="J28" s="15">
        <v>2275</v>
      </c>
      <c r="K28" s="15">
        <v>2196</v>
      </c>
      <c r="L28" s="15">
        <v>937</v>
      </c>
      <c r="M28" s="15">
        <v>6254</v>
      </c>
      <c r="N28" s="15">
        <v>2935</v>
      </c>
      <c r="O28" s="42">
        <v>3500</v>
      </c>
      <c r="P28" s="42">
        <v>2463</v>
      </c>
      <c r="Q28" s="11">
        <f t="shared" si="1"/>
        <v>149880</v>
      </c>
      <c r="R28" s="11">
        <f t="shared" si="2"/>
        <v>132257</v>
      </c>
    </row>
    <row r="29" spans="1:18" ht="15" customHeight="1">
      <c r="A29" s="33" t="s">
        <v>45</v>
      </c>
      <c r="B29" s="34" t="s">
        <v>9</v>
      </c>
      <c r="C29" s="15">
        <v>75791</v>
      </c>
      <c r="D29" s="15">
        <v>66155</v>
      </c>
      <c r="E29" s="15">
        <v>11151</v>
      </c>
      <c r="F29" s="15">
        <v>4488</v>
      </c>
      <c r="G29" s="15">
        <v>10248</v>
      </c>
      <c r="H29" s="15">
        <v>3845</v>
      </c>
      <c r="I29" s="15">
        <v>1300</v>
      </c>
      <c r="J29" s="15">
        <v>1163</v>
      </c>
      <c r="K29" s="15">
        <v>1160</v>
      </c>
      <c r="L29" s="15">
        <v>827</v>
      </c>
      <c r="M29" s="15">
        <v>5772</v>
      </c>
      <c r="N29" s="15">
        <v>2823</v>
      </c>
      <c r="O29" s="42">
        <v>1430</v>
      </c>
      <c r="P29" s="42">
        <v>1087</v>
      </c>
      <c r="Q29" s="11">
        <f t="shared" si="1"/>
        <v>106852</v>
      </c>
      <c r="R29" s="11">
        <f t="shared" si="2"/>
        <v>80388</v>
      </c>
    </row>
    <row r="30" spans="1:18" ht="15" customHeight="1">
      <c r="A30" s="33" t="s">
        <v>46</v>
      </c>
      <c r="B30" s="34" t="s">
        <v>10</v>
      </c>
      <c r="C30" s="15">
        <v>2363</v>
      </c>
      <c r="D30" s="15">
        <v>2285</v>
      </c>
      <c r="E30" s="15">
        <v>300</v>
      </c>
      <c r="F30" s="15">
        <v>0</v>
      </c>
      <c r="G30" s="15"/>
      <c r="H30" s="15"/>
      <c r="I30" s="15"/>
      <c r="J30" s="15"/>
      <c r="K30" s="15">
        <v>0</v>
      </c>
      <c r="L30" s="15">
        <v>119</v>
      </c>
      <c r="M30" s="15"/>
      <c r="N30" s="15"/>
      <c r="O30" s="42"/>
      <c r="P30" s="42"/>
      <c r="Q30" s="11">
        <f t="shared" si="1"/>
        <v>2663</v>
      </c>
      <c r="R30" s="11">
        <f t="shared" si="2"/>
        <v>2404</v>
      </c>
    </row>
    <row r="31" spans="1:18" ht="12.75">
      <c r="A31" s="33" t="s">
        <v>47</v>
      </c>
      <c r="B31" s="34" t="s">
        <v>11</v>
      </c>
      <c r="C31" s="15">
        <v>3626</v>
      </c>
      <c r="D31" s="15">
        <v>3567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2"/>
      <c r="P31" s="42"/>
      <c r="Q31" s="11">
        <f t="shared" si="1"/>
        <v>3626</v>
      </c>
      <c r="R31" s="11">
        <f t="shared" si="2"/>
        <v>3567</v>
      </c>
    </row>
    <row r="32" spans="1:18" ht="12.75">
      <c r="A32" s="33" t="s">
        <v>48</v>
      </c>
      <c r="B32" s="34" t="s">
        <v>12</v>
      </c>
      <c r="C32" s="15">
        <v>5378</v>
      </c>
      <c r="D32" s="15">
        <v>2891</v>
      </c>
      <c r="E32" s="15">
        <v>190</v>
      </c>
      <c r="F32" s="15">
        <v>39</v>
      </c>
      <c r="G32" s="15">
        <v>320</v>
      </c>
      <c r="H32" s="15">
        <v>266</v>
      </c>
      <c r="I32" s="15">
        <v>135</v>
      </c>
      <c r="J32" s="15">
        <v>148</v>
      </c>
      <c r="K32" s="15">
        <v>100</v>
      </c>
      <c r="L32" s="15">
        <v>84</v>
      </c>
      <c r="M32" s="15">
        <v>120</v>
      </c>
      <c r="N32" s="15">
        <v>72</v>
      </c>
      <c r="O32" s="42">
        <v>140</v>
      </c>
      <c r="P32" s="42">
        <v>195</v>
      </c>
      <c r="Q32" s="11">
        <f t="shared" si="1"/>
        <v>6383</v>
      </c>
      <c r="R32" s="11">
        <f t="shared" si="2"/>
        <v>3695</v>
      </c>
    </row>
    <row r="33" spans="1:18" ht="12.75">
      <c r="A33" s="33" t="s">
        <v>49</v>
      </c>
      <c r="B33" s="34" t="s">
        <v>13</v>
      </c>
      <c r="C33" s="15">
        <v>2169</v>
      </c>
      <c r="D33" s="15">
        <v>1258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2"/>
      <c r="P33" s="42"/>
      <c r="Q33" s="11">
        <f t="shared" si="1"/>
        <v>2169</v>
      </c>
      <c r="R33" s="11">
        <f t="shared" si="2"/>
        <v>1258</v>
      </c>
    </row>
    <row r="34" spans="1:18" ht="12.75">
      <c r="A34" s="33" t="s">
        <v>92</v>
      </c>
      <c r="B34" s="34" t="s">
        <v>89</v>
      </c>
      <c r="C34" s="15">
        <v>550</v>
      </c>
      <c r="D34" s="15">
        <v>511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42"/>
      <c r="P34" s="42"/>
      <c r="Q34" s="11">
        <f t="shared" si="1"/>
        <v>550</v>
      </c>
      <c r="R34" s="11">
        <f t="shared" si="2"/>
        <v>511</v>
      </c>
    </row>
    <row r="35" spans="1:18" ht="12.75">
      <c r="A35" s="33" t="s">
        <v>90</v>
      </c>
      <c r="B35" s="34" t="s">
        <v>51</v>
      </c>
      <c r="C35" s="15">
        <v>1000</v>
      </c>
      <c r="D35" s="15">
        <v>34</v>
      </c>
      <c r="E35" s="15">
        <v>3800</v>
      </c>
      <c r="F35" s="15">
        <v>3680</v>
      </c>
      <c r="G35" s="15"/>
      <c r="H35" s="15"/>
      <c r="I35" s="15"/>
      <c r="J35" s="15"/>
      <c r="K35" s="15"/>
      <c r="L35" s="15"/>
      <c r="M35" s="15"/>
      <c r="N35" s="15"/>
      <c r="O35" s="42"/>
      <c r="P35" s="42"/>
      <c r="Q35" s="11">
        <f t="shared" si="1"/>
        <v>4800</v>
      </c>
      <c r="R35" s="11">
        <f t="shared" si="2"/>
        <v>3714</v>
      </c>
    </row>
    <row r="36" spans="1:18" ht="12.75">
      <c r="A36" s="33" t="s">
        <v>91</v>
      </c>
      <c r="B36" s="34" t="s">
        <v>14</v>
      </c>
      <c r="C36" s="15">
        <v>14507</v>
      </c>
      <c r="D36" s="15">
        <v>4176</v>
      </c>
      <c r="E36" s="15">
        <v>100</v>
      </c>
      <c r="F36" s="15">
        <v>0</v>
      </c>
      <c r="G36" s="15">
        <v>530</v>
      </c>
      <c r="H36" s="15">
        <v>0</v>
      </c>
      <c r="I36" s="15">
        <v>450</v>
      </c>
      <c r="J36" s="15">
        <v>10</v>
      </c>
      <c r="K36" s="15">
        <v>300</v>
      </c>
      <c r="L36" s="15">
        <v>0</v>
      </c>
      <c r="M36" s="15">
        <v>1000</v>
      </c>
      <c r="N36" s="15">
        <v>851</v>
      </c>
      <c r="O36" s="42">
        <v>520</v>
      </c>
      <c r="P36" s="42">
        <v>782</v>
      </c>
      <c r="Q36" s="11">
        <f t="shared" si="1"/>
        <v>17407</v>
      </c>
      <c r="R36" s="11">
        <f t="shared" si="2"/>
        <v>5819</v>
      </c>
    </row>
    <row r="37" spans="1:18" s="12" customFormat="1" ht="12.75">
      <c r="A37" s="35" t="s">
        <v>74</v>
      </c>
      <c r="B37" s="36" t="s">
        <v>15</v>
      </c>
      <c r="C37" s="18">
        <f aca="true" t="shared" si="5" ref="C37:P37">C38</f>
        <v>2950</v>
      </c>
      <c r="D37" s="18">
        <f t="shared" si="5"/>
        <v>500</v>
      </c>
      <c r="E37" s="18">
        <f>E38</f>
        <v>50</v>
      </c>
      <c r="F37" s="18">
        <f>F38</f>
        <v>50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18">
        <f t="shared" si="5"/>
        <v>300</v>
      </c>
      <c r="Q37" s="11">
        <f t="shared" si="1"/>
        <v>3000</v>
      </c>
      <c r="R37" s="11">
        <f t="shared" si="2"/>
        <v>850</v>
      </c>
    </row>
    <row r="38" spans="1:18" ht="12.75">
      <c r="A38" s="33" t="s">
        <v>53</v>
      </c>
      <c r="B38" s="34" t="s">
        <v>54</v>
      </c>
      <c r="C38" s="15">
        <v>2950</v>
      </c>
      <c r="D38" s="15">
        <v>500</v>
      </c>
      <c r="E38" s="15">
        <v>50</v>
      </c>
      <c r="F38" s="15">
        <v>50</v>
      </c>
      <c r="G38" s="15"/>
      <c r="H38" s="15"/>
      <c r="I38" s="15"/>
      <c r="J38" s="15"/>
      <c r="K38" s="15"/>
      <c r="L38" s="15"/>
      <c r="M38" s="15"/>
      <c r="N38" s="15"/>
      <c r="O38" s="42">
        <v>0</v>
      </c>
      <c r="P38" s="42">
        <v>300</v>
      </c>
      <c r="Q38" s="11">
        <f t="shared" si="1"/>
        <v>3000</v>
      </c>
      <c r="R38" s="11">
        <f t="shared" si="2"/>
        <v>850</v>
      </c>
    </row>
    <row r="39" spans="1:18" s="12" customFormat="1" ht="15" customHeight="1">
      <c r="A39" s="35" t="s">
        <v>75</v>
      </c>
      <c r="B39" s="36" t="s">
        <v>16</v>
      </c>
      <c r="C39" s="18">
        <v>51004</v>
      </c>
      <c r="D39" s="18">
        <v>32654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1"/>
      <c r="P39" s="11"/>
      <c r="Q39" s="11">
        <f t="shared" si="1"/>
        <v>51004</v>
      </c>
      <c r="R39" s="11">
        <f t="shared" si="2"/>
        <v>32654</v>
      </c>
    </row>
    <row r="40" spans="1:18" s="12" customFormat="1" ht="24.75" customHeight="1">
      <c r="A40" s="37" t="s">
        <v>76</v>
      </c>
      <c r="B40" s="36" t="s">
        <v>17</v>
      </c>
      <c r="C40" s="18">
        <v>1200</v>
      </c>
      <c r="D40" s="18">
        <v>1198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1"/>
      <c r="P40" s="11"/>
      <c r="Q40" s="11">
        <f t="shared" si="1"/>
        <v>1200</v>
      </c>
      <c r="R40" s="11">
        <f t="shared" si="2"/>
        <v>1198</v>
      </c>
    </row>
    <row r="41" spans="1:18" s="12" customFormat="1" ht="12.75">
      <c r="A41" s="38" t="s">
        <v>77</v>
      </c>
      <c r="B41" s="39" t="s">
        <v>55</v>
      </c>
      <c r="C41" s="22">
        <v>9200</v>
      </c>
      <c r="D41" s="22">
        <v>4563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7"/>
      <c r="P41" s="27"/>
      <c r="Q41" s="11">
        <f t="shared" si="1"/>
        <v>9200</v>
      </c>
      <c r="R41" s="11">
        <f t="shared" si="2"/>
        <v>4563</v>
      </c>
    </row>
    <row r="42" spans="1:18" s="12" customFormat="1" ht="12.75">
      <c r="A42" s="38" t="s">
        <v>78</v>
      </c>
      <c r="B42" s="39"/>
      <c r="C42" s="22">
        <f aca="true" t="shared" si="6" ref="C42:P42">SUM(C43:C46)</f>
        <v>250108</v>
      </c>
      <c r="D42" s="22">
        <f t="shared" si="6"/>
        <v>141240</v>
      </c>
      <c r="E42" s="22">
        <f t="shared" si="6"/>
        <v>0</v>
      </c>
      <c r="F42" s="22">
        <f t="shared" si="6"/>
        <v>0</v>
      </c>
      <c r="G42" s="22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22">
        <f t="shared" si="6"/>
        <v>0</v>
      </c>
      <c r="M42" s="22">
        <f t="shared" si="6"/>
        <v>0</v>
      </c>
      <c r="N42" s="22">
        <f t="shared" si="6"/>
        <v>0</v>
      </c>
      <c r="O42" s="22">
        <f t="shared" si="6"/>
        <v>0</v>
      </c>
      <c r="P42" s="22">
        <f t="shared" si="6"/>
        <v>0</v>
      </c>
      <c r="Q42" s="11">
        <f t="shared" si="1"/>
        <v>250108</v>
      </c>
      <c r="R42" s="11">
        <f t="shared" si="2"/>
        <v>141240</v>
      </c>
    </row>
    <row r="43" spans="1:18" s="12" customFormat="1" ht="15" customHeight="1">
      <c r="A43" s="40" t="s">
        <v>56</v>
      </c>
      <c r="B43" s="41" t="s">
        <v>57</v>
      </c>
      <c r="C43" s="29">
        <v>40460</v>
      </c>
      <c r="D43" s="29">
        <v>21334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8"/>
      <c r="P43" s="18"/>
      <c r="Q43" s="11">
        <f t="shared" si="1"/>
        <v>40460</v>
      </c>
      <c r="R43" s="11">
        <f t="shared" si="2"/>
        <v>21334</v>
      </c>
    </row>
    <row r="44" spans="1:18" s="12" customFormat="1" ht="15" customHeight="1">
      <c r="A44" s="33" t="s">
        <v>58</v>
      </c>
      <c r="B44" s="34" t="s">
        <v>18</v>
      </c>
      <c r="C44" s="15">
        <v>207648</v>
      </c>
      <c r="D44" s="15">
        <v>117906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1">
        <f t="shared" si="1"/>
        <v>207648</v>
      </c>
      <c r="R44" s="11">
        <f t="shared" si="2"/>
        <v>117906</v>
      </c>
    </row>
    <row r="45" spans="1:18" s="12" customFormat="1" ht="15" customHeight="1">
      <c r="A45" s="33" t="s">
        <v>59</v>
      </c>
      <c r="B45" s="34" t="s">
        <v>60</v>
      </c>
      <c r="C45" s="15"/>
      <c r="D45" s="1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1"/>
      <c r="P45" s="11"/>
      <c r="Q45" s="11">
        <f t="shared" si="1"/>
        <v>0</v>
      </c>
      <c r="R45" s="11">
        <f t="shared" si="2"/>
        <v>0</v>
      </c>
    </row>
    <row r="46" spans="1:18" s="12" customFormat="1" ht="15" customHeight="1">
      <c r="A46" s="33" t="s">
        <v>93</v>
      </c>
      <c r="B46" s="34" t="s">
        <v>94</v>
      </c>
      <c r="C46" s="15">
        <v>2000</v>
      </c>
      <c r="D46" s="15">
        <v>2000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1"/>
      <c r="P46" s="11"/>
      <c r="Q46" s="11">
        <f t="shared" si="1"/>
        <v>2000</v>
      </c>
      <c r="R46" s="11">
        <f t="shared" si="2"/>
        <v>2000</v>
      </c>
    </row>
    <row r="47" spans="1:18" s="1" customFormat="1" ht="23.25" customHeight="1" thickBot="1">
      <c r="A47" s="121" t="s">
        <v>61</v>
      </c>
      <c r="B47" s="122"/>
      <c r="C47" s="44">
        <f aca="true" t="shared" si="7" ref="C47:R47">C42+C41+C40+C39+C37+C22+C21+C20+C19+C18+C12+C7</f>
        <v>991566</v>
      </c>
      <c r="D47" s="44">
        <f t="shared" si="7"/>
        <v>587764</v>
      </c>
      <c r="E47" s="44">
        <f t="shared" si="7"/>
        <v>262776</v>
      </c>
      <c r="F47" s="44">
        <f t="shared" si="7"/>
        <v>162527</v>
      </c>
      <c r="G47" s="44">
        <f t="shared" si="7"/>
        <v>163093</v>
      </c>
      <c r="H47" s="44">
        <f t="shared" si="7"/>
        <v>99200</v>
      </c>
      <c r="I47" s="44">
        <f t="shared" si="7"/>
        <v>35884</v>
      </c>
      <c r="J47" s="44">
        <f t="shared" si="7"/>
        <v>19849</v>
      </c>
      <c r="K47" s="44">
        <f t="shared" si="7"/>
        <v>34743</v>
      </c>
      <c r="L47" s="44">
        <f t="shared" si="7"/>
        <v>16436</v>
      </c>
      <c r="M47" s="44">
        <f t="shared" si="7"/>
        <v>105881</v>
      </c>
      <c r="N47" s="44">
        <f t="shared" si="7"/>
        <v>61995</v>
      </c>
      <c r="O47" s="44">
        <f t="shared" si="7"/>
        <v>42464</v>
      </c>
      <c r="P47" s="44">
        <f t="shared" si="7"/>
        <v>22327</v>
      </c>
      <c r="Q47" s="44">
        <f t="shared" si="7"/>
        <v>1636407</v>
      </c>
      <c r="R47" s="44">
        <f t="shared" si="7"/>
        <v>970098</v>
      </c>
    </row>
    <row r="48" ht="13.5" thickTop="1">
      <c r="B48" s="24"/>
    </row>
    <row r="49" spans="2:5" ht="12.75">
      <c r="B49" s="24"/>
      <c r="C49" s="30"/>
      <c r="D49" s="30"/>
      <c r="E49" s="30"/>
    </row>
    <row r="50" ht="12.75">
      <c r="B50" s="24"/>
    </row>
  </sheetData>
  <mergeCells count="12">
    <mergeCell ref="E5:F5"/>
    <mergeCell ref="C5:D5"/>
    <mergeCell ref="A2:Q2"/>
    <mergeCell ref="A5:A6"/>
    <mergeCell ref="B5:B6"/>
    <mergeCell ref="A47:B47"/>
    <mergeCell ref="Q5:R5"/>
    <mergeCell ref="O5:P5"/>
    <mergeCell ref="M5:N5"/>
    <mergeCell ref="K5:L5"/>
    <mergeCell ref="I5:J5"/>
    <mergeCell ref="G5:H5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1" sqref="A1:IV16384"/>
    </sheetView>
  </sheetViews>
  <sheetFormatPr defaultColWidth="9.140625" defaultRowHeight="12.75"/>
  <cols>
    <col min="1" max="1" width="52.28125" style="3" customWidth="1"/>
    <col min="2" max="2" width="5.57421875" style="2" bestFit="1" customWidth="1"/>
    <col min="3" max="3" width="7.7109375" style="2" bestFit="1" customWidth="1"/>
    <col min="4" max="5" width="8.8515625" style="2" bestFit="1" customWidth="1"/>
    <col min="6" max="6" width="7.7109375" style="2" bestFit="1" customWidth="1"/>
    <col min="7" max="7" width="8.57421875" style="2" bestFit="1" customWidth="1"/>
    <col min="8" max="8" width="8.7109375" style="2" customWidth="1"/>
    <col min="9" max="9" width="7.7109375" style="2" bestFit="1" customWidth="1"/>
    <col min="10" max="10" width="8.57421875" style="2" bestFit="1" customWidth="1"/>
    <col min="11" max="11" width="8.7109375" style="2" customWidth="1"/>
    <col min="12" max="12" width="7.7109375" style="2" bestFit="1" customWidth="1"/>
    <col min="13" max="13" width="8.57421875" style="2" bestFit="1" customWidth="1"/>
    <col min="14" max="14" width="8.7109375" style="2" customWidth="1"/>
    <col min="15" max="15" width="7.7109375" style="2" bestFit="1" customWidth="1"/>
    <col min="16" max="16" width="8.57421875" style="2" bestFit="1" customWidth="1"/>
    <col min="17" max="17" width="8.7109375" style="2" customWidth="1"/>
    <col min="18" max="18" width="7.7109375" style="2" bestFit="1" customWidth="1"/>
    <col min="19" max="19" width="8.57421875" style="2" bestFit="1" customWidth="1"/>
    <col min="20" max="20" width="8.7109375" style="2" customWidth="1"/>
    <col min="21" max="21" width="7.7109375" style="2" bestFit="1" customWidth="1"/>
    <col min="22" max="23" width="8.7109375" style="2" customWidth="1"/>
    <col min="24" max="25" width="8.8515625" style="2" bestFit="1" customWidth="1"/>
    <col min="26" max="16384" width="9.140625" style="3" customWidth="1"/>
  </cols>
  <sheetData>
    <row r="1" ht="18.75">
      <c r="A1" s="1"/>
    </row>
    <row r="2" spans="1:24" ht="17.25" customHeight="1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6:23" ht="12.75"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5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7" customFormat="1" ht="15.75" customHeight="1" thickBot="1" thickTop="1">
      <c r="A5" s="119" t="s">
        <v>19</v>
      </c>
      <c r="B5" s="119" t="s">
        <v>20</v>
      </c>
      <c r="C5" s="116" t="s">
        <v>95</v>
      </c>
      <c r="D5" s="117"/>
      <c r="E5" s="118"/>
      <c r="F5" s="116" t="s">
        <v>96</v>
      </c>
      <c r="G5" s="117"/>
      <c r="H5" s="118"/>
      <c r="I5" s="116" t="s">
        <v>97</v>
      </c>
      <c r="J5" s="117"/>
      <c r="K5" s="118"/>
      <c r="L5" s="116" t="s">
        <v>98</v>
      </c>
      <c r="M5" s="117"/>
      <c r="N5" s="118"/>
      <c r="O5" s="116" t="s">
        <v>88</v>
      </c>
      <c r="P5" s="117"/>
      <c r="Q5" s="118"/>
      <c r="R5" s="116" t="s">
        <v>99</v>
      </c>
      <c r="S5" s="117"/>
      <c r="T5" s="118"/>
      <c r="U5" s="116" t="s">
        <v>100</v>
      </c>
      <c r="V5" s="117"/>
      <c r="W5" s="118"/>
      <c r="X5" s="116" t="s">
        <v>21</v>
      </c>
      <c r="Y5" s="118"/>
    </row>
    <row r="6" spans="1:25" ht="85.5" customHeight="1" thickBot="1" thickTop="1">
      <c r="A6" s="120"/>
      <c r="B6" s="120"/>
      <c r="C6" s="43" t="s">
        <v>102</v>
      </c>
      <c r="D6" s="43" t="s">
        <v>135</v>
      </c>
      <c r="E6" s="43" t="s">
        <v>136</v>
      </c>
      <c r="F6" s="43" t="s">
        <v>102</v>
      </c>
      <c r="G6" s="43" t="s">
        <v>135</v>
      </c>
      <c r="H6" s="43" t="s">
        <v>136</v>
      </c>
      <c r="I6" s="43" t="s">
        <v>102</v>
      </c>
      <c r="J6" s="43" t="s">
        <v>135</v>
      </c>
      <c r="K6" s="43" t="s">
        <v>136</v>
      </c>
      <c r="L6" s="43" t="s">
        <v>102</v>
      </c>
      <c r="M6" s="43" t="s">
        <v>135</v>
      </c>
      <c r="N6" s="43" t="s">
        <v>136</v>
      </c>
      <c r="O6" s="43" t="s">
        <v>102</v>
      </c>
      <c r="P6" s="43" t="s">
        <v>135</v>
      </c>
      <c r="Q6" s="43" t="s">
        <v>136</v>
      </c>
      <c r="R6" s="43" t="s">
        <v>102</v>
      </c>
      <c r="S6" s="43" t="s">
        <v>135</v>
      </c>
      <c r="T6" s="43" t="s">
        <v>136</v>
      </c>
      <c r="U6" s="43" t="s">
        <v>102</v>
      </c>
      <c r="V6" s="43" t="s">
        <v>135</v>
      </c>
      <c r="W6" s="43" t="s">
        <v>136</v>
      </c>
      <c r="X6" s="43" t="s">
        <v>135</v>
      </c>
      <c r="Y6" s="43" t="s">
        <v>136</v>
      </c>
    </row>
    <row r="7" spans="1:25" s="12" customFormat="1" ht="27.75" customHeight="1" thickTop="1">
      <c r="A7" s="31" t="s">
        <v>22</v>
      </c>
      <c r="B7" s="32" t="s">
        <v>0</v>
      </c>
      <c r="C7" s="11">
        <f>SUM(C8:C11)</f>
        <v>216196</v>
      </c>
      <c r="D7" s="11">
        <f aca="true" t="shared" si="0" ref="D7:R7">SUM(D8:D11)</f>
        <v>324835</v>
      </c>
      <c r="E7" s="11">
        <f t="shared" si="0"/>
        <v>321253</v>
      </c>
      <c r="F7" s="11">
        <f>SUM(F8:F11)</f>
        <v>145443</v>
      </c>
      <c r="G7" s="11">
        <f>SUM(G8:G11)</f>
        <v>150265</v>
      </c>
      <c r="H7" s="11">
        <f t="shared" si="0"/>
        <v>150265</v>
      </c>
      <c r="I7" s="11">
        <f t="shared" si="0"/>
        <v>84227</v>
      </c>
      <c r="J7" s="11">
        <f>SUM(J8:J11)</f>
        <v>94734</v>
      </c>
      <c r="K7" s="11">
        <f>SUM(K8:K11)</f>
        <v>94734</v>
      </c>
      <c r="L7" s="11">
        <f t="shared" si="0"/>
        <v>20728</v>
      </c>
      <c r="M7" s="11">
        <f t="shared" si="0"/>
        <v>23378</v>
      </c>
      <c r="N7" s="11">
        <f>SUM(N8:N11)</f>
        <v>23378</v>
      </c>
      <c r="O7" s="11">
        <f t="shared" si="0"/>
        <v>20489</v>
      </c>
      <c r="P7" s="11">
        <f t="shared" si="0"/>
        <v>20597</v>
      </c>
      <c r="Q7" s="11">
        <f>SUM(Q8:Q11)</f>
        <v>20597</v>
      </c>
      <c r="R7" s="11">
        <f t="shared" si="0"/>
        <v>61491</v>
      </c>
      <c r="S7" s="11">
        <f>SUM(S8:S11)</f>
        <v>70538</v>
      </c>
      <c r="T7" s="11">
        <f>SUM(T8:T11)</f>
        <v>70538</v>
      </c>
      <c r="U7" s="11">
        <f>SUM(U8:U11)</f>
        <v>24055</v>
      </c>
      <c r="V7" s="11">
        <f>SUM(V8:V11)</f>
        <v>24500</v>
      </c>
      <c r="W7" s="11">
        <f>SUM(W8:W11)</f>
        <v>24500</v>
      </c>
      <c r="X7" s="11">
        <f>D7+G7+J7+M7+P7+S7+V7</f>
        <v>708847</v>
      </c>
      <c r="Y7" s="11">
        <f>E7+H7+K7+N7+Q7+T7+W7</f>
        <v>705265</v>
      </c>
    </row>
    <row r="8" spans="1:25" ht="15" customHeight="1">
      <c r="A8" s="33" t="s">
        <v>23</v>
      </c>
      <c r="B8" s="34" t="s">
        <v>24</v>
      </c>
      <c r="C8" s="15">
        <v>204452</v>
      </c>
      <c r="D8" s="15">
        <v>310160</v>
      </c>
      <c r="E8" s="15">
        <v>306587</v>
      </c>
      <c r="F8" s="15">
        <v>145443</v>
      </c>
      <c r="G8" s="15">
        <v>141395</v>
      </c>
      <c r="H8" s="15">
        <v>141395</v>
      </c>
      <c r="I8" s="15">
        <v>84227</v>
      </c>
      <c r="J8" s="15">
        <v>89664</v>
      </c>
      <c r="K8" s="15">
        <v>89664</v>
      </c>
      <c r="L8" s="15">
        <v>20728</v>
      </c>
      <c r="M8" s="15">
        <v>22506</v>
      </c>
      <c r="N8" s="15">
        <v>22506</v>
      </c>
      <c r="O8" s="15">
        <v>20489</v>
      </c>
      <c r="P8" s="15">
        <v>19725</v>
      </c>
      <c r="Q8" s="15">
        <v>19725</v>
      </c>
      <c r="R8" s="15">
        <v>61491</v>
      </c>
      <c r="S8" s="15">
        <v>67145</v>
      </c>
      <c r="T8" s="15">
        <v>67145</v>
      </c>
      <c r="U8" s="15">
        <v>24055</v>
      </c>
      <c r="V8" s="42">
        <v>23628</v>
      </c>
      <c r="W8" s="42">
        <v>23628</v>
      </c>
      <c r="X8" s="11">
        <f aca="true" t="shared" si="1" ref="X8:Y47">D8+G8+J8+M8+P8+S8+V8</f>
        <v>674223</v>
      </c>
      <c r="Y8" s="11">
        <f t="shared" si="1"/>
        <v>670650</v>
      </c>
    </row>
    <row r="9" spans="1:25" ht="15" customHeight="1">
      <c r="A9" s="33" t="s">
        <v>82</v>
      </c>
      <c r="B9" s="34" t="s">
        <v>79</v>
      </c>
      <c r="C9" s="15">
        <v>5870</v>
      </c>
      <c r="D9" s="15">
        <v>3844</v>
      </c>
      <c r="E9" s="15">
        <v>3844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42"/>
      <c r="W9" s="42"/>
      <c r="X9" s="11">
        <f t="shared" si="1"/>
        <v>3844</v>
      </c>
      <c r="Y9" s="11">
        <f t="shared" si="1"/>
        <v>3844</v>
      </c>
    </row>
    <row r="10" spans="1:25" ht="15" customHeight="1">
      <c r="A10" s="33" t="s">
        <v>83</v>
      </c>
      <c r="B10" s="34" t="s">
        <v>26</v>
      </c>
      <c r="C10" s="15">
        <v>5874</v>
      </c>
      <c r="D10" s="15">
        <v>5874</v>
      </c>
      <c r="E10" s="15">
        <v>5865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2"/>
      <c r="W10" s="42"/>
      <c r="X10" s="11">
        <f t="shared" si="1"/>
        <v>5874</v>
      </c>
      <c r="Y10" s="11">
        <f t="shared" si="1"/>
        <v>5865</v>
      </c>
    </row>
    <row r="11" spans="1:25" ht="15" customHeight="1">
      <c r="A11" s="33" t="s">
        <v>84</v>
      </c>
      <c r="B11" s="34" t="s">
        <v>81</v>
      </c>
      <c r="C11" s="15"/>
      <c r="D11" s="15">
        <v>4957</v>
      </c>
      <c r="E11" s="15">
        <v>4957</v>
      </c>
      <c r="F11" s="15"/>
      <c r="G11" s="15">
        <v>8870</v>
      </c>
      <c r="H11" s="15">
        <v>8870</v>
      </c>
      <c r="I11" s="15"/>
      <c r="J11" s="15">
        <v>5070</v>
      </c>
      <c r="K11" s="15">
        <v>5070</v>
      </c>
      <c r="L11" s="15"/>
      <c r="M11" s="15">
        <v>872</v>
      </c>
      <c r="N11" s="15">
        <v>872</v>
      </c>
      <c r="O11" s="15"/>
      <c r="P11" s="15">
        <v>872</v>
      </c>
      <c r="Q11" s="15">
        <v>872</v>
      </c>
      <c r="R11" s="15"/>
      <c r="S11" s="15">
        <v>3393</v>
      </c>
      <c r="T11" s="15">
        <v>3393</v>
      </c>
      <c r="U11" s="15"/>
      <c r="V11" s="42">
        <v>872</v>
      </c>
      <c r="W11" s="42">
        <v>872</v>
      </c>
      <c r="X11" s="11">
        <f t="shared" si="1"/>
        <v>24906</v>
      </c>
      <c r="Y11" s="11">
        <f t="shared" si="1"/>
        <v>24906</v>
      </c>
    </row>
    <row r="12" spans="1:25" s="12" customFormat="1" ht="15" customHeight="1">
      <c r="A12" s="35" t="s">
        <v>27</v>
      </c>
      <c r="B12" s="36" t="s">
        <v>1</v>
      </c>
      <c r="C12" s="18">
        <f>SUM(C13:C17)</f>
        <v>41999</v>
      </c>
      <c r="D12" s="18">
        <f aca="true" t="shared" si="2" ref="D12:V12">SUM(D13:D17)</f>
        <v>39990</v>
      </c>
      <c r="E12" s="18">
        <f t="shared" si="2"/>
        <v>34662</v>
      </c>
      <c r="F12" s="18">
        <f t="shared" si="2"/>
        <v>4100</v>
      </c>
      <c r="G12" s="18">
        <f t="shared" si="2"/>
        <v>7551</v>
      </c>
      <c r="H12" s="18">
        <f t="shared" si="2"/>
        <v>7551</v>
      </c>
      <c r="I12" s="18">
        <f t="shared" si="2"/>
        <v>7384</v>
      </c>
      <c r="J12" s="18">
        <f t="shared" si="2"/>
        <v>14670</v>
      </c>
      <c r="K12" s="18">
        <f>SUM(K13:K17)</f>
        <v>14670</v>
      </c>
      <c r="L12" s="18">
        <f t="shared" si="2"/>
        <v>415</v>
      </c>
      <c r="M12" s="18">
        <f t="shared" si="2"/>
        <v>503</v>
      </c>
      <c r="N12" s="18">
        <f>SUM(N13:N17)</f>
        <v>503</v>
      </c>
      <c r="O12" s="18">
        <f t="shared" si="2"/>
        <v>410</v>
      </c>
      <c r="P12" s="18">
        <f t="shared" si="2"/>
        <v>373</v>
      </c>
      <c r="Q12" s="18">
        <f>SUM(Q13:Q17)</f>
        <v>373</v>
      </c>
      <c r="R12" s="18">
        <f t="shared" si="2"/>
        <v>2370</v>
      </c>
      <c r="S12" s="18">
        <f>SUM(S13:S17)</f>
        <v>3624</v>
      </c>
      <c r="T12" s="18">
        <f>SUM(T13:T17)</f>
        <v>3624</v>
      </c>
      <c r="U12" s="18">
        <f t="shared" si="2"/>
        <v>482</v>
      </c>
      <c r="V12" s="18">
        <f t="shared" si="2"/>
        <v>587</v>
      </c>
      <c r="W12" s="18">
        <f>SUM(W13:W17)</f>
        <v>587</v>
      </c>
      <c r="X12" s="11">
        <f t="shared" si="1"/>
        <v>67298</v>
      </c>
      <c r="Y12" s="11">
        <f t="shared" si="1"/>
        <v>61970</v>
      </c>
    </row>
    <row r="13" spans="1:25" ht="15" customHeight="1">
      <c r="A13" s="33" t="s">
        <v>28</v>
      </c>
      <c r="B13" s="34" t="s">
        <v>29</v>
      </c>
      <c r="C13" s="15">
        <v>20083</v>
      </c>
      <c r="D13" s="15">
        <v>18265</v>
      </c>
      <c r="E13" s="15">
        <v>18044</v>
      </c>
      <c r="F13" s="15">
        <v>1140</v>
      </c>
      <c r="G13" s="15">
        <v>1796</v>
      </c>
      <c r="H13" s="15">
        <v>1796</v>
      </c>
      <c r="I13" s="15">
        <v>5700</v>
      </c>
      <c r="J13" s="15">
        <v>10471</v>
      </c>
      <c r="K13" s="15">
        <v>10471</v>
      </c>
      <c r="L13" s="15"/>
      <c r="M13" s="15"/>
      <c r="N13" s="15"/>
      <c r="O13" s="15"/>
      <c r="P13" s="15"/>
      <c r="Q13" s="15"/>
      <c r="R13" s="15">
        <v>1140</v>
      </c>
      <c r="S13" s="15">
        <v>2196</v>
      </c>
      <c r="T13" s="15">
        <v>2196</v>
      </c>
      <c r="U13" s="15"/>
      <c r="V13" s="42"/>
      <c r="W13" s="42"/>
      <c r="X13" s="11">
        <f t="shared" si="1"/>
        <v>32728</v>
      </c>
      <c r="Y13" s="11">
        <f t="shared" si="1"/>
        <v>32507</v>
      </c>
    </row>
    <row r="14" spans="1:25" ht="15" customHeight="1">
      <c r="A14" s="33" t="s">
        <v>30</v>
      </c>
      <c r="B14" s="34" t="s">
        <v>31</v>
      </c>
      <c r="C14" s="15">
        <v>17634</v>
      </c>
      <c r="D14" s="15">
        <v>16724</v>
      </c>
      <c r="E14" s="15">
        <v>11637</v>
      </c>
      <c r="F14" s="15">
        <v>51</v>
      </c>
      <c r="G14" s="15">
        <v>0</v>
      </c>
      <c r="H14" s="15">
        <v>0</v>
      </c>
      <c r="I14" s="15"/>
      <c r="J14" s="15">
        <v>460</v>
      </c>
      <c r="K14" s="15">
        <v>460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2"/>
      <c r="W14" s="42"/>
      <c r="X14" s="11">
        <f t="shared" si="1"/>
        <v>17184</v>
      </c>
      <c r="Y14" s="11">
        <f t="shared" si="1"/>
        <v>12097</v>
      </c>
    </row>
    <row r="15" spans="1:25" ht="15" customHeight="1">
      <c r="A15" s="33" t="s">
        <v>32</v>
      </c>
      <c r="B15" s="34" t="s">
        <v>33</v>
      </c>
      <c r="C15" s="15">
        <v>4282</v>
      </c>
      <c r="D15" s="15">
        <v>4955</v>
      </c>
      <c r="E15" s="15">
        <v>4935</v>
      </c>
      <c r="F15" s="15">
        <v>2909</v>
      </c>
      <c r="G15" s="15">
        <v>3175</v>
      </c>
      <c r="H15" s="15">
        <v>3175</v>
      </c>
      <c r="I15" s="15">
        <v>1684</v>
      </c>
      <c r="J15" s="15">
        <v>2562</v>
      </c>
      <c r="K15" s="15">
        <v>2562</v>
      </c>
      <c r="L15" s="15">
        <v>415</v>
      </c>
      <c r="M15" s="15">
        <v>503</v>
      </c>
      <c r="N15" s="15">
        <v>503</v>
      </c>
      <c r="O15" s="15">
        <v>410</v>
      </c>
      <c r="P15" s="15">
        <v>373</v>
      </c>
      <c r="Q15" s="15">
        <v>373</v>
      </c>
      <c r="R15" s="15">
        <v>1230</v>
      </c>
      <c r="S15" s="15">
        <v>1098</v>
      </c>
      <c r="T15" s="15">
        <v>1098</v>
      </c>
      <c r="U15" s="15">
        <v>482</v>
      </c>
      <c r="V15" s="42">
        <v>587</v>
      </c>
      <c r="W15" s="42">
        <v>587</v>
      </c>
      <c r="X15" s="11">
        <f t="shared" si="1"/>
        <v>13253</v>
      </c>
      <c r="Y15" s="11">
        <f t="shared" si="1"/>
        <v>13233</v>
      </c>
    </row>
    <row r="16" spans="1:25" ht="15" customHeight="1">
      <c r="A16" s="33" t="s">
        <v>86</v>
      </c>
      <c r="B16" s="34" t="s">
        <v>87</v>
      </c>
      <c r="C16" s="15"/>
      <c r="D16" s="15">
        <v>46</v>
      </c>
      <c r="E16" s="15">
        <v>46</v>
      </c>
      <c r="F16" s="15"/>
      <c r="G16" s="15"/>
      <c r="H16" s="15"/>
      <c r="I16" s="15"/>
      <c r="J16" s="15">
        <v>1177</v>
      </c>
      <c r="K16" s="15">
        <v>1177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2"/>
      <c r="W16" s="42"/>
      <c r="X16" s="11">
        <f t="shared" si="1"/>
        <v>1223</v>
      </c>
      <c r="Y16" s="11">
        <f t="shared" si="1"/>
        <v>1223</v>
      </c>
    </row>
    <row r="17" spans="1:25" ht="15" customHeight="1">
      <c r="A17" s="33" t="s">
        <v>101</v>
      </c>
      <c r="B17" s="34" t="s">
        <v>85</v>
      </c>
      <c r="C17" s="15"/>
      <c r="D17" s="15">
        <v>0</v>
      </c>
      <c r="E17" s="15">
        <v>0</v>
      </c>
      <c r="F17" s="15">
        <v>0</v>
      </c>
      <c r="G17" s="15">
        <v>2580</v>
      </c>
      <c r="H17" s="15">
        <v>2580</v>
      </c>
      <c r="I17" s="15"/>
      <c r="J17" s="15">
        <v>0</v>
      </c>
      <c r="K17" s="15">
        <v>0</v>
      </c>
      <c r="L17" s="15"/>
      <c r="M17" s="15"/>
      <c r="N17" s="15"/>
      <c r="O17" s="15"/>
      <c r="P17" s="15"/>
      <c r="Q17" s="15"/>
      <c r="R17" s="15"/>
      <c r="S17" s="15">
        <v>330</v>
      </c>
      <c r="T17" s="15">
        <v>330</v>
      </c>
      <c r="U17" s="15"/>
      <c r="V17" s="42"/>
      <c r="W17" s="42"/>
      <c r="X17" s="11">
        <f t="shared" si="1"/>
        <v>2910</v>
      </c>
      <c r="Y17" s="11">
        <f t="shared" si="1"/>
        <v>2910</v>
      </c>
    </row>
    <row r="18" spans="1:25" s="12" customFormat="1" ht="15" customHeight="1">
      <c r="A18" s="35" t="s">
        <v>34</v>
      </c>
      <c r="B18" s="36" t="s">
        <v>2</v>
      </c>
      <c r="C18" s="18">
        <v>65724</v>
      </c>
      <c r="D18" s="18">
        <v>85051</v>
      </c>
      <c r="E18" s="18">
        <v>83833</v>
      </c>
      <c r="F18" s="18">
        <v>38152</v>
      </c>
      <c r="G18" s="18">
        <v>37575</v>
      </c>
      <c r="H18" s="18">
        <v>37575</v>
      </c>
      <c r="I18" s="18">
        <v>23369</v>
      </c>
      <c r="J18" s="18">
        <v>25655</v>
      </c>
      <c r="K18" s="18">
        <v>25655</v>
      </c>
      <c r="L18" s="18">
        <v>5334</v>
      </c>
      <c r="M18" s="18">
        <v>6035</v>
      </c>
      <c r="N18" s="18">
        <v>6035</v>
      </c>
      <c r="O18" s="18">
        <v>5299</v>
      </c>
      <c r="P18" s="18">
        <v>5255</v>
      </c>
      <c r="Q18" s="18">
        <v>5255</v>
      </c>
      <c r="R18" s="18">
        <v>16272</v>
      </c>
      <c r="S18" s="18">
        <v>16204</v>
      </c>
      <c r="T18" s="18">
        <v>16204</v>
      </c>
      <c r="U18" s="18">
        <v>6272</v>
      </c>
      <c r="V18" s="11">
        <v>6070</v>
      </c>
      <c r="W18" s="11">
        <v>6070</v>
      </c>
      <c r="X18" s="11">
        <f t="shared" si="1"/>
        <v>181845</v>
      </c>
      <c r="Y18" s="11">
        <f t="shared" si="1"/>
        <v>180627</v>
      </c>
    </row>
    <row r="19" spans="1:25" s="12" customFormat="1" ht="15" customHeight="1">
      <c r="A19" s="35" t="s">
        <v>70</v>
      </c>
      <c r="B19" s="36" t="s">
        <v>35</v>
      </c>
      <c r="C19" s="18">
        <v>2834</v>
      </c>
      <c r="D19" s="18">
        <v>2456</v>
      </c>
      <c r="E19" s="18">
        <v>2456</v>
      </c>
      <c r="F19" s="18">
        <v>4437</v>
      </c>
      <c r="G19" s="18">
        <v>4467</v>
      </c>
      <c r="H19" s="18">
        <v>4467</v>
      </c>
      <c r="I19" s="18">
        <v>2596</v>
      </c>
      <c r="J19" s="18">
        <v>3112</v>
      </c>
      <c r="K19" s="18">
        <v>3112</v>
      </c>
      <c r="L19" s="18">
        <v>486</v>
      </c>
      <c r="M19" s="18">
        <v>402</v>
      </c>
      <c r="N19" s="18">
        <v>402</v>
      </c>
      <c r="O19" s="18">
        <v>486</v>
      </c>
      <c r="P19" s="18">
        <v>364</v>
      </c>
      <c r="Q19" s="18">
        <v>364</v>
      </c>
      <c r="R19" s="18">
        <v>1753</v>
      </c>
      <c r="S19" s="18">
        <v>1755</v>
      </c>
      <c r="T19" s="18">
        <v>1755</v>
      </c>
      <c r="U19" s="18">
        <v>486</v>
      </c>
      <c r="V19" s="11">
        <v>346</v>
      </c>
      <c r="W19" s="11">
        <v>346</v>
      </c>
      <c r="X19" s="11">
        <f t="shared" si="1"/>
        <v>12902</v>
      </c>
      <c r="Y19" s="11">
        <f t="shared" si="1"/>
        <v>12902</v>
      </c>
    </row>
    <row r="20" spans="1:25" s="12" customFormat="1" ht="15" customHeight="1">
      <c r="A20" s="35" t="s">
        <v>71</v>
      </c>
      <c r="B20" s="36" t="s">
        <v>3</v>
      </c>
      <c r="C20" s="18">
        <v>11075</v>
      </c>
      <c r="D20" s="18">
        <v>15269</v>
      </c>
      <c r="E20" s="18">
        <v>15055</v>
      </c>
      <c r="F20" s="18">
        <v>6280</v>
      </c>
      <c r="G20" s="18">
        <v>7151</v>
      </c>
      <c r="H20" s="18">
        <v>7151</v>
      </c>
      <c r="I20" s="18">
        <v>3847</v>
      </c>
      <c r="J20" s="18">
        <v>4283</v>
      </c>
      <c r="K20" s="18">
        <v>4283</v>
      </c>
      <c r="L20" s="18">
        <v>888</v>
      </c>
      <c r="M20" s="18">
        <v>1013</v>
      </c>
      <c r="N20" s="18">
        <v>1013</v>
      </c>
      <c r="O20" s="18">
        <v>878</v>
      </c>
      <c r="P20" s="18">
        <v>896</v>
      </c>
      <c r="Q20" s="18">
        <v>896</v>
      </c>
      <c r="R20" s="18">
        <v>2682</v>
      </c>
      <c r="S20" s="18">
        <v>2811</v>
      </c>
      <c r="T20" s="18">
        <v>2811</v>
      </c>
      <c r="U20" s="18">
        <v>1031</v>
      </c>
      <c r="V20" s="11">
        <v>1052</v>
      </c>
      <c r="W20" s="11">
        <v>1052</v>
      </c>
      <c r="X20" s="11">
        <f t="shared" si="1"/>
        <v>32475</v>
      </c>
      <c r="Y20" s="11">
        <f t="shared" si="1"/>
        <v>32261</v>
      </c>
    </row>
    <row r="21" spans="1:25" s="12" customFormat="1" ht="15" customHeight="1">
      <c r="A21" s="35" t="s">
        <v>72</v>
      </c>
      <c r="B21" s="36" t="s">
        <v>4</v>
      </c>
      <c r="C21" s="18">
        <v>1224</v>
      </c>
      <c r="D21" s="18">
        <v>4093</v>
      </c>
      <c r="E21" s="18">
        <v>4093</v>
      </c>
      <c r="F21" s="18">
        <v>570</v>
      </c>
      <c r="G21" s="18">
        <v>2017</v>
      </c>
      <c r="H21" s="18">
        <v>2017</v>
      </c>
      <c r="I21" s="18">
        <v>349</v>
      </c>
      <c r="J21" s="18">
        <v>1222</v>
      </c>
      <c r="K21" s="18">
        <v>1222</v>
      </c>
      <c r="L21" s="18">
        <v>130</v>
      </c>
      <c r="M21" s="18">
        <v>74</v>
      </c>
      <c r="N21" s="18">
        <v>74</v>
      </c>
      <c r="O21" s="18">
        <v>110</v>
      </c>
      <c r="P21" s="18">
        <v>138</v>
      </c>
      <c r="Q21" s="18">
        <v>138</v>
      </c>
      <c r="R21" s="18">
        <v>260</v>
      </c>
      <c r="S21" s="18">
        <v>667</v>
      </c>
      <c r="T21" s="18">
        <v>667</v>
      </c>
      <c r="U21" s="18">
        <v>60</v>
      </c>
      <c r="V21" s="11">
        <v>225</v>
      </c>
      <c r="W21" s="11">
        <v>225</v>
      </c>
      <c r="X21" s="11">
        <f t="shared" si="1"/>
        <v>8436</v>
      </c>
      <c r="Y21" s="11">
        <f t="shared" si="1"/>
        <v>8436</v>
      </c>
    </row>
    <row r="22" spans="1:25" s="12" customFormat="1" ht="15" customHeight="1">
      <c r="A22" s="35" t="s">
        <v>73</v>
      </c>
      <c r="B22" s="36" t="s">
        <v>5</v>
      </c>
      <c r="C22" s="18">
        <f aca="true" t="shared" si="3" ref="C22:V22">SUM(C23:C36)</f>
        <v>208756</v>
      </c>
      <c r="D22" s="18">
        <f t="shared" si="3"/>
        <v>442386</v>
      </c>
      <c r="E22" s="18">
        <f t="shared" si="3"/>
        <v>433412</v>
      </c>
      <c r="F22" s="18">
        <f>SUM(F23:F36)</f>
        <v>53564</v>
      </c>
      <c r="G22" s="18">
        <f>SUM(G23:G36)</f>
        <v>83176</v>
      </c>
      <c r="H22" s="18">
        <f>SUM(H23:H36)</f>
        <v>83176</v>
      </c>
      <c r="I22" s="18">
        <f t="shared" si="3"/>
        <v>29670</v>
      </c>
      <c r="J22" s="18">
        <f t="shared" si="3"/>
        <v>40013</v>
      </c>
      <c r="K22" s="18">
        <f>SUM(K23:K36)</f>
        <v>40013</v>
      </c>
      <c r="L22" s="18">
        <f t="shared" si="3"/>
        <v>7329</v>
      </c>
      <c r="M22" s="18">
        <f t="shared" si="3"/>
        <v>9817</v>
      </c>
      <c r="N22" s="18">
        <f>SUM(N23:N36)</f>
        <v>9817</v>
      </c>
      <c r="O22" s="18">
        <f t="shared" si="3"/>
        <v>6497</v>
      </c>
      <c r="P22" s="18">
        <f t="shared" si="3"/>
        <v>5937</v>
      </c>
      <c r="Q22" s="18">
        <f>SUM(Q23:Q36)</f>
        <v>5937</v>
      </c>
      <c r="R22" s="18">
        <f t="shared" si="3"/>
        <v>14160</v>
      </c>
      <c r="S22" s="18">
        <f>SUM(S23:S36)</f>
        <v>25500</v>
      </c>
      <c r="T22" s="18">
        <f>SUM(T23:T36)</f>
        <v>25500</v>
      </c>
      <c r="U22" s="18">
        <f t="shared" si="3"/>
        <v>9504</v>
      </c>
      <c r="V22" s="18">
        <f t="shared" si="3"/>
        <v>11918</v>
      </c>
      <c r="W22" s="18">
        <f>SUM(W23:W36)</f>
        <v>11918</v>
      </c>
      <c r="X22" s="11">
        <f t="shared" si="1"/>
        <v>618747</v>
      </c>
      <c r="Y22" s="11">
        <f t="shared" si="1"/>
        <v>609773</v>
      </c>
    </row>
    <row r="23" spans="1:25" ht="15" customHeight="1">
      <c r="A23" s="33" t="s">
        <v>36</v>
      </c>
      <c r="B23" s="34" t="s">
        <v>6</v>
      </c>
      <c r="C23" s="15">
        <v>4800</v>
      </c>
      <c r="D23" s="15">
        <v>5554</v>
      </c>
      <c r="E23" s="15">
        <v>5554</v>
      </c>
      <c r="F23" s="15">
        <v>5835</v>
      </c>
      <c r="G23" s="15">
        <v>11073</v>
      </c>
      <c r="H23" s="15">
        <v>11073</v>
      </c>
      <c r="I23" s="15">
        <v>2200</v>
      </c>
      <c r="J23" s="15">
        <v>5342</v>
      </c>
      <c r="K23" s="15">
        <v>5342</v>
      </c>
      <c r="L23" s="15">
        <v>1650</v>
      </c>
      <c r="M23" s="15">
        <v>1514</v>
      </c>
      <c r="N23" s="15">
        <v>1514</v>
      </c>
      <c r="O23" s="15">
        <v>1440</v>
      </c>
      <c r="P23" s="15">
        <v>1354</v>
      </c>
      <c r="Q23" s="15">
        <v>1354</v>
      </c>
      <c r="R23" s="15">
        <v>1750</v>
      </c>
      <c r="S23" s="15">
        <v>4465</v>
      </c>
      <c r="T23" s="15">
        <v>4465</v>
      </c>
      <c r="U23" s="15">
        <v>1820</v>
      </c>
      <c r="V23" s="42">
        <v>1559</v>
      </c>
      <c r="W23" s="42">
        <v>1559</v>
      </c>
      <c r="X23" s="11">
        <f t="shared" si="1"/>
        <v>30861</v>
      </c>
      <c r="Y23" s="11">
        <f t="shared" si="1"/>
        <v>30861</v>
      </c>
    </row>
    <row r="24" spans="1:25" ht="15" customHeight="1">
      <c r="A24" s="33" t="s">
        <v>37</v>
      </c>
      <c r="B24" s="34" t="s">
        <v>38</v>
      </c>
      <c r="C24" s="15"/>
      <c r="D24" s="15">
        <v>574</v>
      </c>
      <c r="E24" s="15">
        <v>574</v>
      </c>
      <c r="F24" s="15">
        <v>200</v>
      </c>
      <c r="G24" s="15">
        <v>0</v>
      </c>
      <c r="H24" s="15"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42"/>
      <c r="W24" s="42"/>
      <c r="X24" s="11">
        <f t="shared" si="1"/>
        <v>574</v>
      </c>
      <c r="Y24" s="11">
        <f t="shared" si="1"/>
        <v>574</v>
      </c>
    </row>
    <row r="25" spans="1:25" ht="15" customHeight="1">
      <c r="A25" s="33" t="s">
        <v>39</v>
      </c>
      <c r="B25" s="34" t="s">
        <v>40</v>
      </c>
      <c r="C25" s="15">
        <v>5672</v>
      </c>
      <c r="D25" s="15">
        <v>7275</v>
      </c>
      <c r="E25" s="15">
        <v>7275</v>
      </c>
      <c r="F25" s="15">
        <v>4947</v>
      </c>
      <c r="G25" s="15">
        <v>6329</v>
      </c>
      <c r="H25" s="15">
        <v>6329</v>
      </c>
      <c r="I25" s="15">
        <v>2590</v>
      </c>
      <c r="J25" s="15">
        <v>3250</v>
      </c>
      <c r="K25" s="15">
        <v>3250</v>
      </c>
      <c r="L25" s="15">
        <v>720</v>
      </c>
      <c r="M25" s="15">
        <v>825</v>
      </c>
      <c r="N25" s="15">
        <v>825</v>
      </c>
      <c r="O25" s="15">
        <v>540</v>
      </c>
      <c r="P25" s="15">
        <v>450</v>
      </c>
      <c r="Q25" s="15">
        <v>450</v>
      </c>
      <c r="R25" s="15">
        <v>1080</v>
      </c>
      <c r="S25" s="15">
        <v>1850</v>
      </c>
      <c r="T25" s="15">
        <v>1850</v>
      </c>
      <c r="U25" s="15">
        <v>804</v>
      </c>
      <c r="V25" s="42">
        <v>525</v>
      </c>
      <c r="W25" s="42">
        <v>525</v>
      </c>
      <c r="X25" s="11">
        <f t="shared" si="1"/>
        <v>20504</v>
      </c>
      <c r="Y25" s="11">
        <f t="shared" si="1"/>
        <v>20504</v>
      </c>
    </row>
    <row r="26" spans="1:25" ht="15" customHeight="1">
      <c r="A26" s="33" t="s">
        <v>41</v>
      </c>
      <c r="B26" s="34" t="s">
        <v>42</v>
      </c>
      <c r="C26" s="15">
        <v>696</v>
      </c>
      <c r="D26" s="15">
        <v>1709</v>
      </c>
      <c r="E26" s="15">
        <v>1509</v>
      </c>
      <c r="F26" s="15">
        <v>546</v>
      </c>
      <c r="G26" s="15">
        <v>0</v>
      </c>
      <c r="H26" s="15">
        <v>0</v>
      </c>
      <c r="I26" s="15">
        <v>597</v>
      </c>
      <c r="J26" s="15">
        <v>384</v>
      </c>
      <c r="K26" s="15">
        <v>384</v>
      </c>
      <c r="L26" s="15"/>
      <c r="M26" s="15"/>
      <c r="N26" s="15"/>
      <c r="O26" s="15"/>
      <c r="P26" s="15"/>
      <c r="Q26" s="15"/>
      <c r="R26" s="15">
        <v>546</v>
      </c>
      <c r="S26" s="15">
        <v>0</v>
      </c>
      <c r="T26" s="15">
        <v>0</v>
      </c>
      <c r="U26" s="15"/>
      <c r="V26" s="42"/>
      <c r="W26" s="42"/>
      <c r="X26" s="11">
        <f t="shared" si="1"/>
        <v>2093</v>
      </c>
      <c r="Y26" s="11">
        <f t="shared" si="1"/>
        <v>1893</v>
      </c>
    </row>
    <row r="27" spans="1:25" ht="15" customHeight="1">
      <c r="A27" s="33" t="s">
        <v>43</v>
      </c>
      <c r="B27" s="34" t="s">
        <v>7</v>
      </c>
      <c r="C27" s="15">
        <v>33520</v>
      </c>
      <c r="D27" s="15">
        <v>59363</v>
      </c>
      <c r="E27" s="15">
        <v>56363</v>
      </c>
      <c r="F27" s="15">
        <v>2323</v>
      </c>
      <c r="G27" s="15">
        <v>7801</v>
      </c>
      <c r="H27" s="15">
        <v>7801</v>
      </c>
      <c r="I27" s="15">
        <v>2280</v>
      </c>
      <c r="J27" s="15">
        <v>4130</v>
      </c>
      <c r="K27" s="15">
        <v>4130</v>
      </c>
      <c r="L27" s="15">
        <v>820</v>
      </c>
      <c r="M27" s="15">
        <v>905</v>
      </c>
      <c r="N27" s="15">
        <v>905</v>
      </c>
      <c r="O27" s="15">
        <v>761</v>
      </c>
      <c r="P27" s="15">
        <v>727</v>
      </c>
      <c r="Q27" s="15">
        <v>727</v>
      </c>
      <c r="R27" s="15">
        <v>1080</v>
      </c>
      <c r="S27" s="15">
        <v>4472</v>
      </c>
      <c r="T27" s="15">
        <v>4472</v>
      </c>
      <c r="U27" s="15">
        <v>1290</v>
      </c>
      <c r="V27" s="42">
        <v>1886</v>
      </c>
      <c r="W27" s="42">
        <v>1886</v>
      </c>
      <c r="X27" s="11">
        <f t="shared" si="1"/>
        <v>79284</v>
      </c>
      <c r="Y27" s="11">
        <f t="shared" si="1"/>
        <v>76284</v>
      </c>
    </row>
    <row r="28" spans="1:25" ht="15" customHeight="1">
      <c r="A28" s="33" t="s">
        <v>44</v>
      </c>
      <c r="B28" s="34" t="s">
        <v>8</v>
      </c>
      <c r="C28" s="15">
        <v>59721</v>
      </c>
      <c r="D28" s="15">
        <v>110220</v>
      </c>
      <c r="E28" s="15">
        <v>109820</v>
      </c>
      <c r="F28" s="15">
        <v>26462</v>
      </c>
      <c r="G28" s="15">
        <v>45808</v>
      </c>
      <c r="H28" s="15">
        <v>45808</v>
      </c>
      <c r="I28" s="15">
        <v>16633</v>
      </c>
      <c r="J28" s="15">
        <v>19316</v>
      </c>
      <c r="K28" s="15">
        <v>19316</v>
      </c>
      <c r="L28" s="15">
        <v>2254</v>
      </c>
      <c r="M28" s="15">
        <v>3898</v>
      </c>
      <c r="N28" s="15">
        <v>3898</v>
      </c>
      <c r="O28" s="15">
        <v>2196</v>
      </c>
      <c r="P28" s="15">
        <v>1273</v>
      </c>
      <c r="Q28" s="15">
        <v>1273</v>
      </c>
      <c r="R28" s="15">
        <v>6254</v>
      </c>
      <c r="S28" s="15">
        <v>7454</v>
      </c>
      <c r="T28" s="15">
        <v>7454</v>
      </c>
      <c r="U28" s="15">
        <v>3500</v>
      </c>
      <c r="V28" s="42">
        <v>4076</v>
      </c>
      <c r="W28" s="42">
        <v>4076</v>
      </c>
      <c r="X28" s="11">
        <f t="shared" si="1"/>
        <v>192045</v>
      </c>
      <c r="Y28" s="11">
        <f t="shared" si="1"/>
        <v>191645</v>
      </c>
    </row>
    <row r="29" spans="1:25" ht="15" customHeight="1">
      <c r="A29" s="33" t="s">
        <v>45</v>
      </c>
      <c r="B29" s="34" t="s">
        <v>9</v>
      </c>
      <c r="C29" s="15">
        <v>63450</v>
      </c>
      <c r="D29" s="15">
        <v>137222</v>
      </c>
      <c r="E29" s="15">
        <v>135167</v>
      </c>
      <c r="F29" s="15">
        <v>8861</v>
      </c>
      <c r="G29" s="15">
        <v>8446</v>
      </c>
      <c r="H29" s="15">
        <v>8446</v>
      </c>
      <c r="I29" s="15">
        <v>4520</v>
      </c>
      <c r="J29" s="15">
        <v>7097</v>
      </c>
      <c r="K29" s="15">
        <v>7097</v>
      </c>
      <c r="L29" s="15">
        <v>1300</v>
      </c>
      <c r="M29" s="15">
        <v>2342</v>
      </c>
      <c r="N29" s="15">
        <v>2342</v>
      </c>
      <c r="O29" s="15">
        <v>1160</v>
      </c>
      <c r="P29" s="15">
        <v>1798</v>
      </c>
      <c r="Q29" s="15">
        <v>1798</v>
      </c>
      <c r="R29" s="15">
        <v>2330</v>
      </c>
      <c r="S29" s="15">
        <v>6075</v>
      </c>
      <c r="T29" s="15">
        <v>6075</v>
      </c>
      <c r="U29" s="15">
        <v>1430</v>
      </c>
      <c r="V29" s="42">
        <v>2179</v>
      </c>
      <c r="W29" s="42">
        <v>2179</v>
      </c>
      <c r="X29" s="11">
        <f t="shared" si="1"/>
        <v>165159</v>
      </c>
      <c r="Y29" s="11">
        <f t="shared" si="1"/>
        <v>163104</v>
      </c>
    </row>
    <row r="30" spans="1:25" ht="15" customHeight="1">
      <c r="A30" s="33" t="s">
        <v>46</v>
      </c>
      <c r="B30" s="34" t="s">
        <v>10</v>
      </c>
      <c r="C30" s="15">
        <v>10000</v>
      </c>
      <c r="D30" s="15">
        <v>87785</v>
      </c>
      <c r="E30" s="15">
        <v>87785</v>
      </c>
      <c r="F30" s="15">
        <v>300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/>
      <c r="P30" s="15">
        <v>189</v>
      </c>
      <c r="Q30" s="15">
        <v>189</v>
      </c>
      <c r="R30" s="15"/>
      <c r="S30" s="15"/>
      <c r="T30" s="15"/>
      <c r="U30" s="15"/>
      <c r="V30" s="42"/>
      <c r="W30" s="42"/>
      <c r="X30" s="11">
        <f t="shared" si="1"/>
        <v>87974</v>
      </c>
      <c r="Y30" s="11">
        <f t="shared" si="1"/>
        <v>87974</v>
      </c>
    </row>
    <row r="31" spans="1:25" ht="12.75">
      <c r="A31" s="33" t="s">
        <v>47</v>
      </c>
      <c r="B31" s="34" t="s">
        <v>11</v>
      </c>
      <c r="C31" s="15">
        <v>3400</v>
      </c>
      <c r="D31" s="15">
        <v>3808</v>
      </c>
      <c r="E31" s="15">
        <v>3808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42"/>
      <c r="W31" s="42"/>
      <c r="X31" s="11">
        <f t="shared" si="1"/>
        <v>3808</v>
      </c>
      <c r="Y31" s="11">
        <f t="shared" si="1"/>
        <v>3808</v>
      </c>
    </row>
    <row r="32" spans="1:25" ht="12.75">
      <c r="A32" s="33" t="s">
        <v>48</v>
      </c>
      <c r="B32" s="34" t="s">
        <v>12</v>
      </c>
      <c r="C32" s="15">
        <v>4997</v>
      </c>
      <c r="D32" s="15">
        <v>5232</v>
      </c>
      <c r="E32" s="15">
        <v>4937</v>
      </c>
      <c r="F32" s="15">
        <v>190</v>
      </c>
      <c r="G32" s="15">
        <v>39</v>
      </c>
      <c r="H32" s="15">
        <v>39</v>
      </c>
      <c r="I32" s="15">
        <v>320</v>
      </c>
      <c r="J32" s="15">
        <v>494</v>
      </c>
      <c r="K32" s="15">
        <v>494</v>
      </c>
      <c r="L32" s="15">
        <v>135</v>
      </c>
      <c r="M32" s="15">
        <v>283</v>
      </c>
      <c r="N32" s="15">
        <v>283</v>
      </c>
      <c r="O32" s="15">
        <v>100</v>
      </c>
      <c r="P32" s="15">
        <v>146</v>
      </c>
      <c r="Q32" s="15">
        <v>146</v>
      </c>
      <c r="R32" s="15">
        <v>120</v>
      </c>
      <c r="S32" s="15">
        <v>190</v>
      </c>
      <c r="T32" s="15">
        <v>190</v>
      </c>
      <c r="U32" s="15">
        <v>140</v>
      </c>
      <c r="V32" s="42">
        <v>381</v>
      </c>
      <c r="W32" s="42">
        <v>381</v>
      </c>
      <c r="X32" s="11">
        <f t="shared" si="1"/>
        <v>6765</v>
      </c>
      <c r="Y32" s="11">
        <f t="shared" si="1"/>
        <v>6470</v>
      </c>
    </row>
    <row r="33" spans="1:25" ht="12.75">
      <c r="A33" s="33" t="s">
        <v>49</v>
      </c>
      <c r="B33" s="34" t="s">
        <v>13</v>
      </c>
      <c r="C33" s="15">
        <v>2300</v>
      </c>
      <c r="D33" s="15">
        <v>7496</v>
      </c>
      <c r="E33" s="15">
        <v>7496</v>
      </c>
      <c r="F33" s="15"/>
      <c r="G33" s="15"/>
      <c r="H33" s="15"/>
      <c r="I33" s="15">
        <v>0</v>
      </c>
      <c r="J33" s="15"/>
      <c r="K33" s="15"/>
      <c r="L33" s="15"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42"/>
      <c r="W33" s="42"/>
      <c r="X33" s="11">
        <f t="shared" si="1"/>
        <v>7496</v>
      </c>
      <c r="Y33" s="11">
        <f t="shared" si="1"/>
        <v>7496</v>
      </c>
    </row>
    <row r="34" spans="1:25" ht="12.75">
      <c r="A34" s="33" t="s">
        <v>92</v>
      </c>
      <c r="B34" s="34" t="s">
        <v>89</v>
      </c>
      <c r="C34" s="15"/>
      <c r="D34" s="15">
        <v>511</v>
      </c>
      <c r="E34" s="15">
        <v>511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42"/>
      <c r="W34" s="42"/>
      <c r="X34" s="11">
        <f t="shared" si="1"/>
        <v>511</v>
      </c>
      <c r="Y34" s="11">
        <f t="shared" si="1"/>
        <v>511</v>
      </c>
    </row>
    <row r="35" spans="1:25" ht="12.75">
      <c r="A35" s="33" t="s">
        <v>90</v>
      </c>
      <c r="B35" s="34" t="s">
        <v>51</v>
      </c>
      <c r="C35" s="15">
        <v>1000</v>
      </c>
      <c r="D35" s="15">
        <v>555</v>
      </c>
      <c r="E35" s="15">
        <v>555</v>
      </c>
      <c r="F35" s="15">
        <v>3800</v>
      </c>
      <c r="G35" s="15">
        <v>3680</v>
      </c>
      <c r="H35" s="15">
        <v>3680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42"/>
      <c r="W35" s="42"/>
      <c r="X35" s="11">
        <f t="shared" si="1"/>
        <v>4235</v>
      </c>
      <c r="Y35" s="11">
        <f t="shared" si="1"/>
        <v>4235</v>
      </c>
    </row>
    <row r="36" spans="1:25" ht="12.75">
      <c r="A36" s="33" t="s">
        <v>91</v>
      </c>
      <c r="B36" s="34" t="s">
        <v>14</v>
      </c>
      <c r="C36" s="15">
        <v>19200</v>
      </c>
      <c r="D36" s="15">
        <v>15082</v>
      </c>
      <c r="E36" s="15">
        <v>12058</v>
      </c>
      <c r="F36" s="15">
        <v>100</v>
      </c>
      <c r="G36" s="15">
        <v>0</v>
      </c>
      <c r="H36" s="15">
        <v>0</v>
      </c>
      <c r="I36" s="15">
        <v>530</v>
      </c>
      <c r="J36" s="15">
        <v>0</v>
      </c>
      <c r="K36" s="15">
        <v>0</v>
      </c>
      <c r="L36" s="15">
        <v>450</v>
      </c>
      <c r="M36" s="15">
        <v>50</v>
      </c>
      <c r="N36" s="15">
        <v>50</v>
      </c>
      <c r="O36" s="15">
        <v>300</v>
      </c>
      <c r="P36" s="15">
        <v>0</v>
      </c>
      <c r="Q36" s="15">
        <v>0</v>
      </c>
      <c r="R36" s="15">
        <v>1000</v>
      </c>
      <c r="S36" s="15">
        <v>994</v>
      </c>
      <c r="T36" s="15">
        <v>994</v>
      </c>
      <c r="U36" s="15">
        <v>520</v>
      </c>
      <c r="V36" s="42">
        <v>1312</v>
      </c>
      <c r="W36" s="42">
        <v>1312</v>
      </c>
      <c r="X36" s="11">
        <f t="shared" si="1"/>
        <v>17438</v>
      </c>
      <c r="Y36" s="11">
        <f t="shared" si="1"/>
        <v>14414</v>
      </c>
    </row>
    <row r="37" spans="1:25" s="12" customFormat="1" ht="12.75">
      <c r="A37" s="35" t="s">
        <v>74</v>
      </c>
      <c r="B37" s="36" t="s">
        <v>15</v>
      </c>
      <c r="C37" s="18">
        <f aca="true" t="shared" si="4" ref="C37:W37">C38</f>
        <v>3000</v>
      </c>
      <c r="D37" s="18">
        <f t="shared" si="4"/>
        <v>1573</v>
      </c>
      <c r="E37" s="18">
        <f t="shared" si="4"/>
        <v>1473</v>
      </c>
      <c r="F37" s="18">
        <f>F38</f>
        <v>0</v>
      </c>
      <c r="G37" s="18">
        <f>G38</f>
        <v>150</v>
      </c>
      <c r="H37" s="18">
        <f>H38</f>
        <v>150</v>
      </c>
      <c r="I37" s="18">
        <f t="shared" si="4"/>
        <v>0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8">
        <f t="shared" si="4"/>
        <v>0</v>
      </c>
      <c r="P37" s="18">
        <f t="shared" si="4"/>
        <v>0</v>
      </c>
      <c r="Q37" s="18">
        <f t="shared" si="4"/>
        <v>0</v>
      </c>
      <c r="R37" s="18">
        <f t="shared" si="4"/>
        <v>0</v>
      </c>
      <c r="S37" s="18">
        <f t="shared" si="4"/>
        <v>0</v>
      </c>
      <c r="T37" s="18">
        <f t="shared" si="4"/>
        <v>0</v>
      </c>
      <c r="U37" s="18">
        <f t="shared" si="4"/>
        <v>0</v>
      </c>
      <c r="V37" s="18">
        <f t="shared" si="4"/>
        <v>300</v>
      </c>
      <c r="W37" s="18">
        <f t="shared" si="4"/>
        <v>300</v>
      </c>
      <c r="X37" s="11">
        <f t="shared" si="1"/>
        <v>2023</v>
      </c>
      <c r="Y37" s="11">
        <f t="shared" si="1"/>
        <v>1923</v>
      </c>
    </row>
    <row r="38" spans="1:25" ht="12.75">
      <c r="A38" s="33" t="s">
        <v>53</v>
      </c>
      <c r="B38" s="34" t="s">
        <v>54</v>
      </c>
      <c r="C38" s="15">
        <v>3000</v>
      </c>
      <c r="D38" s="15">
        <v>1573</v>
      </c>
      <c r="E38" s="15">
        <v>1473</v>
      </c>
      <c r="F38" s="15">
        <v>0</v>
      </c>
      <c r="G38" s="15">
        <v>150</v>
      </c>
      <c r="H38" s="15">
        <v>150</v>
      </c>
      <c r="I38" s="15">
        <v>0</v>
      </c>
      <c r="J38" s="15"/>
      <c r="K38" s="15"/>
      <c r="L38" s="15">
        <v>0</v>
      </c>
      <c r="M38" s="15"/>
      <c r="N38" s="15"/>
      <c r="O38" s="15"/>
      <c r="P38" s="15"/>
      <c r="Q38" s="15"/>
      <c r="R38" s="15">
        <v>0</v>
      </c>
      <c r="S38" s="15"/>
      <c r="T38" s="15"/>
      <c r="U38" s="15"/>
      <c r="V38" s="42">
        <v>300</v>
      </c>
      <c r="W38" s="42">
        <v>300</v>
      </c>
      <c r="X38" s="11">
        <f t="shared" si="1"/>
        <v>2023</v>
      </c>
      <c r="Y38" s="11">
        <f t="shared" si="1"/>
        <v>1923</v>
      </c>
    </row>
    <row r="39" spans="1:25" s="12" customFormat="1" ht="15" customHeight="1">
      <c r="A39" s="35" t="s">
        <v>75</v>
      </c>
      <c r="B39" s="36" t="s">
        <v>16</v>
      </c>
      <c r="C39" s="18">
        <v>37004</v>
      </c>
      <c r="D39" s="18">
        <v>51458</v>
      </c>
      <c r="E39" s="18">
        <v>51458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1"/>
      <c r="W39" s="11"/>
      <c r="X39" s="11">
        <f t="shared" si="1"/>
        <v>51458</v>
      </c>
      <c r="Y39" s="11">
        <f t="shared" si="1"/>
        <v>51458</v>
      </c>
    </row>
    <row r="40" spans="1:25" s="12" customFormat="1" ht="24.75" customHeight="1">
      <c r="A40" s="37" t="s">
        <v>76</v>
      </c>
      <c r="B40" s="36" t="s">
        <v>17</v>
      </c>
      <c r="C40" s="18">
        <v>1200</v>
      </c>
      <c r="D40" s="18">
        <v>1198</v>
      </c>
      <c r="E40" s="18">
        <v>1198</v>
      </c>
      <c r="F40" s="18">
        <v>0</v>
      </c>
      <c r="G40" s="18"/>
      <c r="H40" s="18"/>
      <c r="I40" s="18">
        <v>0</v>
      </c>
      <c r="J40" s="18"/>
      <c r="K40" s="18"/>
      <c r="L40" s="18">
        <v>0</v>
      </c>
      <c r="M40" s="18"/>
      <c r="N40" s="18"/>
      <c r="O40" s="18">
        <v>0</v>
      </c>
      <c r="P40" s="18"/>
      <c r="Q40" s="18"/>
      <c r="R40" s="18">
        <v>0</v>
      </c>
      <c r="S40" s="18"/>
      <c r="T40" s="18"/>
      <c r="U40" s="18"/>
      <c r="V40" s="11"/>
      <c r="W40" s="11"/>
      <c r="X40" s="11">
        <f t="shared" si="1"/>
        <v>1198</v>
      </c>
      <c r="Y40" s="11">
        <f t="shared" si="1"/>
        <v>1198</v>
      </c>
    </row>
    <row r="41" spans="1:25" s="12" customFormat="1" ht="17.25" customHeight="1">
      <c r="A41" s="38" t="s">
        <v>77</v>
      </c>
      <c r="B41" s="39" t="s">
        <v>55</v>
      </c>
      <c r="C41" s="22">
        <v>9200</v>
      </c>
      <c r="D41" s="22">
        <v>9881</v>
      </c>
      <c r="E41" s="22">
        <v>9636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7"/>
      <c r="W41" s="27"/>
      <c r="X41" s="11">
        <f>D41+G41+J41+M41+P41+S41+V41</f>
        <v>9881</v>
      </c>
      <c r="Y41" s="11">
        <f>E41+H41+K41+N41+Q41+T41+W41</f>
        <v>9636</v>
      </c>
    </row>
    <row r="42" spans="1:25" s="12" customFormat="1" ht="18.75" customHeight="1">
      <c r="A42" s="38" t="s">
        <v>137</v>
      </c>
      <c r="B42" s="39" t="s">
        <v>106</v>
      </c>
      <c r="C42" s="22">
        <v>0</v>
      </c>
      <c r="D42" s="22">
        <v>2000</v>
      </c>
      <c r="E42" s="22">
        <v>1690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7"/>
      <c r="W42" s="27"/>
      <c r="X42" s="11">
        <f t="shared" si="1"/>
        <v>2000</v>
      </c>
      <c r="Y42" s="11">
        <f>E42+H42+K42+N42+Q42+T42+W42</f>
        <v>1690</v>
      </c>
    </row>
    <row r="43" spans="1:25" s="12" customFormat="1" ht="12.75">
      <c r="A43" s="38" t="s">
        <v>138</v>
      </c>
      <c r="B43" s="39"/>
      <c r="C43" s="22">
        <f>SUM(C44:C47)</f>
        <v>102500</v>
      </c>
      <c r="D43" s="22">
        <f aca="true" t="shared" si="5" ref="D43:V43">SUM(D44:D47)</f>
        <v>266909</v>
      </c>
      <c r="E43" s="22">
        <f t="shared" si="5"/>
        <v>235909</v>
      </c>
      <c r="F43" s="22">
        <f t="shared" si="5"/>
        <v>0</v>
      </c>
      <c r="G43" s="22">
        <f t="shared" si="5"/>
        <v>3444</v>
      </c>
      <c r="H43" s="22">
        <f t="shared" si="5"/>
        <v>3444</v>
      </c>
      <c r="I43" s="22">
        <f t="shared" si="5"/>
        <v>0</v>
      </c>
      <c r="J43" s="22">
        <f t="shared" si="5"/>
        <v>4938</v>
      </c>
      <c r="K43" s="22">
        <f>SUM(K44:K47)</f>
        <v>4938</v>
      </c>
      <c r="L43" s="22">
        <f t="shared" si="5"/>
        <v>0</v>
      </c>
      <c r="M43" s="22">
        <f t="shared" si="5"/>
        <v>14070</v>
      </c>
      <c r="N43" s="22">
        <f>SUM(N44:N47)</f>
        <v>14070</v>
      </c>
      <c r="O43" s="22">
        <f t="shared" si="5"/>
        <v>0</v>
      </c>
      <c r="P43" s="22">
        <f t="shared" si="5"/>
        <v>10500</v>
      </c>
      <c r="Q43" s="22">
        <f>SUM(Q44:Q47)</f>
        <v>10500</v>
      </c>
      <c r="R43" s="22">
        <f t="shared" si="5"/>
        <v>0</v>
      </c>
      <c r="S43" s="22">
        <f>SUM(S44:S47)</f>
        <v>3780</v>
      </c>
      <c r="T43" s="22">
        <f>SUM(T44:T47)</f>
        <v>3780</v>
      </c>
      <c r="U43" s="22">
        <f t="shared" si="5"/>
        <v>0</v>
      </c>
      <c r="V43" s="22">
        <f t="shared" si="5"/>
        <v>13941</v>
      </c>
      <c r="W43" s="22">
        <f>SUM(W44:W47)</f>
        <v>13941</v>
      </c>
      <c r="X43" s="11">
        <f t="shared" si="1"/>
        <v>317582</v>
      </c>
      <c r="Y43" s="11">
        <f t="shared" si="1"/>
        <v>286582</v>
      </c>
    </row>
    <row r="44" spans="1:25" s="12" customFormat="1" ht="15" customHeight="1">
      <c r="A44" s="40" t="s">
        <v>56</v>
      </c>
      <c r="B44" s="41" t="s">
        <v>57</v>
      </c>
      <c r="C44" s="29">
        <v>20500</v>
      </c>
      <c r="D44" s="29">
        <v>43105</v>
      </c>
      <c r="E44" s="29">
        <v>43105</v>
      </c>
      <c r="F44" s="22"/>
      <c r="G44" s="22">
        <v>1444</v>
      </c>
      <c r="H44" s="22">
        <v>1444</v>
      </c>
      <c r="I44" s="22"/>
      <c r="J44" s="22">
        <v>4938</v>
      </c>
      <c r="K44" s="22">
        <v>4938</v>
      </c>
      <c r="L44" s="22"/>
      <c r="M44" s="22">
        <v>14070</v>
      </c>
      <c r="N44" s="22">
        <v>14070</v>
      </c>
      <c r="O44" s="22"/>
      <c r="P44" s="22">
        <v>10500</v>
      </c>
      <c r="Q44" s="22">
        <v>10500</v>
      </c>
      <c r="R44" s="22"/>
      <c r="S44" s="22">
        <v>3780</v>
      </c>
      <c r="T44" s="22">
        <v>3780</v>
      </c>
      <c r="U44" s="18"/>
      <c r="V44" s="18">
        <v>4001</v>
      </c>
      <c r="W44" s="18">
        <v>4001</v>
      </c>
      <c r="X44" s="11">
        <f t="shared" si="1"/>
        <v>81838</v>
      </c>
      <c r="Y44" s="11">
        <f t="shared" si="1"/>
        <v>81838</v>
      </c>
    </row>
    <row r="45" spans="1:25" s="12" customFormat="1" ht="15" customHeight="1">
      <c r="A45" s="33" t="s">
        <v>58</v>
      </c>
      <c r="B45" s="34" t="s">
        <v>18</v>
      </c>
      <c r="C45" s="15">
        <v>59325</v>
      </c>
      <c r="D45" s="15">
        <v>221804</v>
      </c>
      <c r="E45" s="15">
        <v>190804</v>
      </c>
      <c r="F45" s="18"/>
      <c r="G45" s="18">
        <v>2000</v>
      </c>
      <c r="H45" s="18">
        <v>2000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9940</v>
      </c>
      <c r="W45" s="18">
        <v>9940</v>
      </c>
      <c r="X45" s="11">
        <f t="shared" si="1"/>
        <v>233744</v>
      </c>
      <c r="Y45" s="11">
        <f t="shared" si="1"/>
        <v>202744</v>
      </c>
    </row>
    <row r="46" spans="1:25" s="12" customFormat="1" ht="15" customHeight="1">
      <c r="A46" s="33" t="s">
        <v>59</v>
      </c>
      <c r="B46" s="34" t="s">
        <v>60</v>
      </c>
      <c r="C46" s="15">
        <v>22675</v>
      </c>
      <c r="D46" s="15"/>
      <c r="E46" s="1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1"/>
      <c r="W46" s="11"/>
      <c r="X46" s="11">
        <f t="shared" si="1"/>
        <v>0</v>
      </c>
      <c r="Y46" s="11">
        <f t="shared" si="1"/>
        <v>0</v>
      </c>
    </row>
    <row r="47" spans="1:25" s="12" customFormat="1" ht="15" customHeight="1">
      <c r="A47" s="33" t="s">
        <v>93</v>
      </c>
      <c r="B47" s="34" t="s">
        <v>94</v>
      </c>
      <c r="C47" s="15">
        <v>0</v>
      </c>
      <c r="D47" s="15">
        <v>2000</v>
      </c>
      <c r="E47" s="15">
        <v>2000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1"/>
      <c r="W47" s="11"/>
      <c r="X47" s="11">
        <f t="shared" si="1"/>
        <v>2000</v>
      </c>
      <c r="Y47" s="11">
        <f t="shared" si="1"/>
        <v>2000</v>
      </c>
    </row>
    <row r="48" spans="1:25" s="1" customFormat="1" ht="23.25" customHeight="1" thickBot="1">
      <c r="A48" s="121" t="s">
        <v>61</v>
      </c>
      <c r="B48" s="122"/>
      <c r="C48" s="64">
        <f>C43+C42+C41+C40+C39+C37+C22+C21+C20+C19+C18+C12+C7</f>
        <v>700712</v>
      </c>
      <c r="D48" s="64">
        <f aca="true" t="shared" si="6" ref="D48:Y48">D43+D42+D41+D40+D39+D37+D22+D21+D20+D19+D18+D12+D7</f>
        <v>1247099</v>
      </c>
      <c r="E48" s="64">
        <f t="shared" si="6"/>
        <v>1196128</v>
      </c>
      <c r="F48" s="64">
        <f t="shared" si="6"/>
        <v>252546</v>
      </c>
      <c r="G48" s="64">
        <f t="shared" si="6"/>
        <v>295796</v>
      </c>
      <c r="H48" s="64">
        <f t="shared" si="6"/>
        <v>295796</v>
      </c>
      <c r="I48" s="64">
        <f t="shared" si="6"/>
        <v>151442</v>
      </c>
      <c r="J48" s="64">
        <f t="shared" si="6"/>
        <v>188627</v>
      </c>
      <c r="K48" s="64">
        <f t="shared" si="6"/>
        <v>188627</v>
      </c>
      <c r="L48" s="64">
        <f t="shared" si="6"/>
        <v>35310</v>
      </c>
      <c r="M48" s="64">
        <f t="shared" si="6"/>
        <v>55292</v>
      </c>
      <c r="N48" s="64">
        <f t="shared" si="6"/>
        <v>55292</v>
      </c>
      <c r="O48" s="64">
        <f t="shared" si="6"/>
        <v>34169</v>
      </c>
      <c r="P48" s="64">
        <f t="shared" si="6"/>
        <v>44060</v>
      </c>
      <c r="Q48" s="64">
        <f t="shared" si="6"/>
        <v>44060</v>
      </c>
      <c r="R48" s="64">
        <f t="shared" si="6"/>
        <v>98988</v>
      </c>
      <c r="S48" s="64">
        <f t="shared" si="6"/>
        <v>124879</v>
      </c>
      <c r="T48" s="64">
        <f t="shared" si="6"/>
        <v>124879</v>
      </c>
      <c r="U48" s="64">
        <f t="shared" si="6"/>
        <v>41890</v>
      </c>
      <c r="V48" s="64">
        <f t="shared" si="6"/>
        <v>58939</v>
      </c>
      <c r="W48" s="64">
        <f t="shared" si="6"/>
        <v>58939</v>
      </c>
      <c r="X48" s="64">
        <f t="shared" si="6"/>
        <v>2014692</v>
      </c>
      <c r="Y48" s="64">
        <f t="shared" si="6"/>
        <v>1963721</v>
      </c>
    </row>
    <row r="49" ht="13.5" thickTop="1">
      <c r="B49" s="24"/>
    </row>
    <row r="50" spans="2:7" ht="12.75">
      <c r="B50" s="24"/>
      <c r="C50" s="30"/>
      <c r="D50" s="30"/>
      <c r="E50" s="30"/>
      <c r="G50" s="30"/>
    </row>
    <row r="51" ht="12.75">
      <c r="B51" s="24"/>
    </row>
  </sheetData>
  <mergeCells count="12">
    <mergeCell ref="A2:X2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Y5"/>
    <mergeCell ref="A48:B4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18" sqref="G18"/>
    </sheetView>
  </sheetViews>
  <sheetFormatPr defaultColWidth="9.140625" defaultRowHeight="12.75"/>
  <cols>
    <col min="2" max="2" width="9.28125" style="0" bestFit="1" customWidth="1"/>
    <col min="3" max="3" width="16.00390625" style="0" customWidth="1"/>
    <col min="4" max="4" width="14.57421875" style="0" customWidth="1"/>
  </cols>
  <sheetData>
    <row r="1" spans="2:9" ht="17.25" thickBot="1" thickTop="1">
      <c r="B1" s="65" t="s">
        <v>62</v>
      </c>
      <c r="C1" s="65" t="s">
        <v>63</v>
      </c>
      <c r="D1" s="65" t="s">
        <v>64</v>
      </c>
      <c r="E1" s="65" t="s">
        <v>65</v>
      </c>
      <c r="F1" s="65" t="s">
        <v>66</v>
      </c>
      <c r="G1" s="65" t="s">
        <v>67</v>
      </c>
      <c r="H1" s="65" t="s">
        <v>139</v>
      </c>
      <c r="I1" s="65" t="s">
        <v>140</v>
      </c>
    </row>
    <row r="2" spans="1:9" ht="14.25" thickBot="1" thickTop="1">
      <c r="A2" s="66" t="s">
        <v>142</v>
      </c>
      <c r="B2" s="66">
        <f>I2-C2-D2-E2-F2-G2-H2</f>
        <v>1001522</v>
      </c>
      <c r="C2" s="66">
        <v>253218</v>
      </c>
      <c r="D2" s="66">
        <v>171953</v>
      </c>
      <c r="E2" s="66">
        <v>36776</v>
      </c>
      <c r="F2" s="66">
        <v>108560</v>
      </c>
      <c r="G2" s="66">
        <v>45424</v>
      </c>
      <c r="H2" s="66">
        <v>24443</v>
      </c>
      <c r="I2" s="66">
        <v>1641896</v>
      </c>
    </row>
    <row r="3" spans="1:9" ht="14.25" thickBot="1" thickTop="1">
      <c r="A3" s="66" t="s">
        <v>141</v>
      </c>
      <c r="B3" s="66">
        <v>1196128</v>
      </c>
      <c r="C3" s="66">
        <v>295796</v>
      </c>
      <c r="D3" s="66">
        <v>188627</v>
      </c>
      <c r="E3" s="66">
        <v>55292</v>
      </c>
      <c r="F3" s="66">
        <v>124879</v>
      </c>
      <c r="G3" s="66">
        <v>58939</v>
      </c>
      <c r="H3" s="66">
        <v>44060</v>
      </c>
      <c r="I3" s="66">
        <f>SUM(B3:H3)</f>
        <v>1963721</v>
      </c>
    </row>
    <row r="4" ht="13.5" thickTop="1"/>
    <row r="18" ht="12.75">
      <c r="K18" s="67"/>
    </row>
    <row r="20" spans="2:9" ht="12.75">
      <c r="B20" s="68"/>
      <c r="C20" s="68"/>
      <c r="D20" s="68"/>
      <c r="E20" s="68"/>
      <c r="F20" s="68"/>
      <c r="G20" s="68"/>
      <c r="H20" s="68"/>
      <c r="I20" s="68"/>
    </row>
    <row r="21" spans="2:9" ht="12.75">
      <c r="B21" s="68"/>
      <c r="C21" s="68"/>
      <c r="D21" s="68"/>
      <c r="E21" s="68"/>
      <c r="F21" s="68"/>
      <c r="G21" s="68"/>
      <c r="H21" s="68"/>
      <c r="I21" s="68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8" sqref="A8"/>
    </sheetView>
  </sheetViews>
  <sheetFormatPr defaultColWidth="9.140625" defaultRowHeight="12.75"/>
  <cols>
    <col min="1" max="1" width="61.8515625" style="3" customWidth="1"/>
    <col min="2" max="2" width="10.140625" style="2" customWidth="1"/>
    <col min="3" max="3" width="14.8515625" style="2" customWidth="1"/>
    <col min="4" max="4" width="15.140625" style="2" customWidth="1"/>
    <col min="5" max="5" width="14.57421875" style="2" customWidth="1"/>
    <col min="6" max="6" width="13.7109375" style="2" customWidth="1"/>
    <col min="7" max="7" width="14.421875" style="2" customWidth="1"/>
    <col min="8" max="8" width="14.8515625" style="2" customWidth="1"/>
    <col min="9" max="9" width="13.8515625" style="2" customWidth="1"/>
    <col min="10" max="10" width="13.7109375" style="2" customWidth="1"/>
    <col min="11" max="16384" width="9.140625" style="3" customWidth="1"/>
  </cols>
  <sheetData>
    <row r="1" ht="18.75">
      <c r="A1" s="1" t="s">
        <v>130</v>
      </c>
    </row>
    <row r="2" spans="1:10" ht="17.25" customHeight="1">
      <c r="A2" s="115" t="s">
        <v>119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4:9" ht="12.75">
      <c r="D3" s="25"/>
      <c r="E3" s="25"/>
      <c r="F3" s="25"/>
      <c r="G3" s="25"/>
      <c r="H3" s="25"/>
      <c r="I3" s="25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46"/>
    </row>
    <row r="5" spans="1:11" s="7" customFormat="1" ht="15.75" customHeight="1" thickBot="1" thickTop="1">
      <c r="A5" s="119" t="s">
        <v>19</v>
      </c>
      <c r="B5" s="119" t="s">
        <v>20</v>
      </c>
      <c r="C5" s="48" t="s">
        <v>95</v>
      </c>
      <c r="D5" s="48" t="s">
        <v>96</v>
      </c>
      <c r="E5" s="48" t="s">
        <v>97</v>
      </c>
      <c r="F5" s="48" t="s">
        <v>98</v>
      </c>
      <c r="G5" s="48" t="s">
        <v>88</v>
      </c>
      <c r="H5" s="48" t="s">
        <v>99</v>
      </c>
      <c r="I5" s="48" t="s">
        <v>100</v>
      </c>
      <c r="J5" s="61" t="s">
        <v>21</v>
      </c>
      <c r="K5" s="45"/>
    </row>
    <row r="6" spans="1:10" ht="25.5" thickBot="1" thickTop="1">
      <c r="A6" s="120"/>
      <c r="B6" s="120"/>
      <c r="C6" s="43" t="s">
        <v>120</v>
      </c>
      <c r="D6" s="43" t="s">
        <v>120</v>
      </c>
      <c r="E6" s="43" t="s">
        <v>120</v>
      </c>
      <c r="F6" s="43" t="s">
        <v>121</v>
      </c>
      <c r="G6" s="43" t="s">
        <v>120</v>
      </c>
      <c r="H6" s="43" t="s">
        <v>120</v>
      </c>
      <c r="I6" s="43" t="s">
        <v>120</v>
      </c>
      <c r="J6" s="47" t="s">
        <v>120</v>
      </c>
    </row>
    <row r="7" spans="1:10" s="12" customFormat="1" ht="27.75" customHeight="1" thickTop="1">
      <c r="A7" s="31" t="s">
        <v>22</v>
      </c>
      <c r="B7" s="32" t="s">
        <v>0</v>
      </c>
      <c r="C7" s="11">
        <f aca="true" t="shared" si="0" ref="C7:H7">SUM(C8:C11)</f>
        <v>235192</v>
      </c>
      <c r="D7" s="11">
        <f>SUM(D8:D11)</f>
        <v>152070</v>
      </c>
      <c r="E7" s="11">
        <f t="shared" si="0"/>
        <v>97626</v>
      </c>
      <c r="F7" s="11">
        <f t="shared" si="0"/>
        <v>24385</v>
      </c>
      <c r="G7" s="11">
        <f t="shared" si="0"/>
        <v>21237</v>
      </c>
      <c r="H7" s="11">
        <f t="shared" si="0"/>
        <v>62457</v>
      </c>
      <c r="I7" s="11">
        <f>SUM(I8:I11)</f>
        <v>25152</v>
      </c>
      <c r="J7" s="11">
        <f aca="true" t="shared" si="1" ref="J7:J17">C7+D7+E7+F7+G7+H7+I7</f>
        <v>618119</v>
      </c>
    </row>
    <row r="8" spans="1:10" ht="15" customHeight="1">
      <c r="A8" s="33" t="s">
        <v>23</v>
      </c>
      <c r="B8" s="34" t="s">
        <v>24</v>
      </c>
      <c r="C8" s="15">
        <v>229001</v>
      </c>
      <c r="D8" s="15">
        <v>152070</v>
      </c>
      <c r="E8" s="15">
        <v>97626</v>
      </c>
      <c r="F8" s="15">
        <v>24385</v>
      </c>
      <c r="G8" s="15">
        <v>21237</v>
      </c>
      <c r="H8" s="15">
        <v>62457</v>
      </c>
      <c r="I8" s="42">
        <v>25152</v>
      </c>
      <c r="J8" s="11">
        <f t="shared" si="1"/>
        <v>611928</v>
      </c>
    </row>
    <row r="9" spans="1:10" ht="15" customHeight="1">
      <c r="A9" s="33" t="s">
        <v>82</v>
      </c>
      <c r="B9" s="34" t="s">
        <v>79</v>
      </c>
      <c r="C9" s="15"/>
      <c r="D9" s="15"/>
      <c r="E9" s="15"/>
      <c r="F9" s="15"/>
      <c r="G9" s="15"/>
      <c r="H9" s="15"/>
      <c r="I9" s="42"/>
      <c r="J9" s="11">
        <f t="shared" si="1"/>
        <v>0</v>
      </c>
    </row>
    <row r="10" spans="1:10" ht="15" customHeight="1">
      <c r="A10" s="33" t="s">
        <v>83</v>
      </c>
      <c r="B10" s="34" t="s">
        <v>26</v>
      </c>
      <c r="C10" s="15">
        <v>6191</v>
      </c>
      <c r="D10" s="15"/>
      <c r="E10" s="15"/>
      <c r="F10" s="15"/>
      <c r="G10" s="15"/>
      <c r="H10" s="15"/>
      <c r="I10" s="42"/>
      <c r="J10" s="11">
        <f t="shared" si="1"/>
        <v>6191</v>
      </c>
    </row>
    <row r="11" spans="1:10" ht="15" customHeight="1">
      <c r="A11" s="33" t="s">
        <v>84</v>
      </c>
      <c r="B11" s="34" t="s">
        <v>81</v>
      </c>
      <c r="C11" s="15"/>
      <c r="D11" s="15"/>
      <c r="E11" s="15"/>
      <c r="F11" s="15"/>
      <c r="G11" s="15"/>
      <c r="H11" s="15"/>
      <c r="I11" s="42"/>
      <c r="J11" s="11">
        <f t="shared" si="1"/>
        <v>0</v>
      </c>
    </row>
    <row r="12" spans="1:10" s="12" customFormat="1" ht="15" customHeight="1">
      <c r="A12" s="35" t="s">
        <v>27</v>
      </c>
      <c r="B12" s="36" t="s">
        <v>1</v>
      </c>
      <c r="C12" s="18">
        <f aca="true" t="shared" si="2" ref="C12:I12">SUM(C13:C17)</f>
        <v>47039</v>
      </c>
      <c r="D12" s="18">
        <f t="shared" si="2"/>
        <v>6720</v>
      </c>
      <c r="E12" s="18">
        <f t="shared" si="2"/>
        <v>14449</v>
      </c>
      <c r="F12" s="18">
        <f t="shared" si="2"/>
        <v>731</v>
      </c>
      <c r="G12" s="18">
        <f t="shared" si="2"/>
        <v>637</v>
      </c>
      <c r="H12" s="18">
        <f t="shared" si="2"/>
        <v>4034</v>
      </c>
      <c r="I12" s="18">
        <f t="shared" si="2"/>
        <v>755</v>
      </c>
      <c r="J12" s="11">
        <f t="shared" si="1"/>
        <v>74365</v>
      </c>
    </row>
    <row r="13" spans="1:10" ht="15" customHeight="1">
      <c r="A13" s="33" t="s">
        <v>28</v>
      </c>
      <c r="B13" s="34" t="s">
        <v>29</v>
      </c>
      <c r="C13" s="15">
        <v>29891</v>
      </c>
      <c r="D13" s="15">
        <v>2160</v>
      </c>
      <c r="E13" s="15">
        <v>10800</v>
      </c>
      <c r="F13" s="15"/>
      <c r="G13" s="15"/>
      <c r="H13" s="15">
        <v>2160</v>
      </c>
      <c r="I13" s="42"/>
      <c r="J13" s="11">
        <f t="shared" si="1"/>
        <v>45011</v>
      </c>
    </row>
    <row r="14" spans="1:10" ht="15" customHeight="1">
      <c r="A14" s="33" t="s">
        <v>30</v>
      </c>
      <c r="B14" s="34" t="s">
        <v>31</v>
      </c>
      <c r="C14" s="15">
        <v>10498</v>
      </c>
      <c r="D14" s="15"/>
      <c r="E14" s="15">
        <v>720</v>
      </c>
      <c r="F14" s="15"/>
      <c r="G14" s="15"/>
      <c r="H14" s="15"/>
      <c r="I14" s="42"/>
      <c r="J14" s="11">
        <f t="shared" si="1"/>
        <v>11218</v>
      </c>
    </row>
    <row r="15" spans="1:10" ht="15" customHeight="1">
      <c r="A15" s="33" t="s">
        <v>32</v>
      </c>
      <c r="B15" s="34" t="s">
        <v>33</v>
      </c>
      <c r="C15" s="15">
        <v>6650</v>
      </c>
      <c r="D15" s="15">
        <v>4560</v>
      </c>
      <c r="E15" s="15">
        <v>2929</v>
      </c>
      <c r="F15" s="15">
        <v>731</v>
      </c>
      <c r="G15" s="15">
        <v>637</v>
      </c>
      <c r="H15" s="15">
        <v>1874</v>
      </c>
      <c r="I15" s="42">
        <v>755</v>
      </c>
      <c r="J15" s="11">
        <f t="shared" si="1"/>
        <v>18136</v>
      </c>
    </row>
    <row r="16" spans="1:10" ht="15" customHeight="1">
      <c r="A16" s="33" t="s">
        <v>86</v>
      </c>
      <c r="B16" s="34" t="s">
        <v>87</v>
      </c>
      <c r="C16" s="15"/>
      <c r="D16" s="15"/>
      <c r="E16" s="15">
        <v>0</v>
      </c>
      <c r="F16" s="15"/>
      <c r="G16" s="15"/>
      <c r="H16" s="15"/>
      <c r="I16" s="42"/>
      <c r="J16" s="11">
        <f t="shared" si="1"/>
        <v>0</v>
      </c>
    </row>
    <row r="17" spans="1:10" ht="15" customHeight="1">
      <c r="A17" s="33" t="s">
        <v>101</v>
      </c>
      <c r="B17" s="34" t="s">
        <v>85</v>
      </c>
      <c r="C17" s="15"/>
      <c r="D17" s="15"/>
      <c r="E17" s="15"/>
      <c r="F17" s="15"/>
      <c r="G17" s="15"/>
      <c r="H17" s="15">
        <v>0</v>
      </c>
      <c r="I17" s="42"/>
      <c r="J17" s="11">
        <f t="shared" si="1"/>
        <v>0</v>
      </c>
    </row>
    <row r="18" spans="1:10" s="53" customFormat="1" ht="15" customHeight="1">
      <c r="A18" s="49" t="s">
        <v>107</v>
      </c>
      <c r="B18" s="50" t="s">
        <v>3</v>
      </c>
      <c r="C18" s="51">
        <f>SUM(C19:C22)</f>
        <v>71717</v>
      </c>
      <c r="D18" s="51">
        <f aca="true" t="shared" si="3" ref="D18:I18">SUM(D19:D22)</f>
        <v>41824</v>
      </c>
      <c r="E18" s="51">
        <f t="shared" si="3"/>
        <v>29425</v>
      </c>
      <c r="F18" s="51">
        <f t="shared" si="3"/>
        <v>6347</v>
      </c>
      <c r="G18" s="51">
        <f t="shared" si="3"/>
        <v>5533</v>
      </c>
      <c r="H18" s="51">
        <f t="shared" si="3"/>
        <v>17424</v>
      </c>
      <c r="I18" s="51">
        <f t="shared" si="3"/>
        <v>6469</v>
      </c>
      <c r="J18" s="52">
        <f>J19+J20+J21+J22</f>
        <v>178739</v>
      </c>
    </row>
    <row r="19" spans="1:10" s="58" customFormat="1" ht="15" customHeight="1">
      <c r="A19" s="54" t="s">
        <v>108</v>
      </c>
      <c r="B19" s="55" t="s">
        <v>113</v>
      </c>
      <c r="C19" s="56">
        <v>56234</v>
      </c>
      <c r="D19" s="56">
        <v>29252</v>
      </c>
      <c r="E19" s="56">
        <v>20845</v>
      </c>
      <c r="F19" s="56">
        <v>4901</v>
      </c>
      <c r="G19" s="56">
        <v>4212</v>
      </c>
      <c r="H19" s="56">
        <v>12498</v>
      </c>
      <c r="I19" s="57">
        <v>4885</v>
      </c>
      <c r="J19" s="57">
        <f aca="true" t="shared" si="4" ref="J19:J50">C19+D19+E19+F19+G19+H19+I19</f>
        <v>132827</v>
      </c>
    </row>
    <row r="20" spans="1:10" s="58" customFormat="1" ht="15" customHeight="1">
      <c r="A20" s="54" t="s">
        <v>109</v>
      </c>
      <c r="B20" s="55" t="s">
        <v>114</v>
      </c>
      <c r="C20" s="56">
        <v>2724</v>
      </c>
      <c r="D20" s="56">
        <v>4480</v>
      </c>
      <c r="E20" s="56">
        <v>3229</v>
      </c>
      <c r="F20" s="56">
        <v>420</v>
      </c>
      <c r="G20" s="56">
        <v>376</v>
      </c>
      <c r="H20" s="56">
        <v>1770</v>
      </c>
      <c r="I20" s="57">
        <v>348</v>
      </c>
      <c r="J20" s="57">
        <f t="shared" si="4"/>
        <v>13347</v>
      </c>
    </row>
    <row r="21" spans="1:10" s="58" customFormat="1" ht="15" customHeight="1">
      <c r="A21" s="54" t="s">
        <v>110</v>
      </c>
      <c r="B21" s="55" t="s">
        <v>115</v>
      </c>
      <c r="C21" s="56">
        <v>11376</v>
      </c>
      <c r="D21" s="56">
        <v>6194</v>
      </c>
      <c r="E21" s="56">
        <v>4343</v>
      </c>
      <c r="F21" s="56">
        <v>979</v>
      </c>
      <c r="G21" s="56">
        <v>853</v>
      </c>
      <c r="H21" s="56">
        <v>2594</v>
      </c>
      <c r="I21" s="57">
        <v>1011</v>
      </c>
      <c r="J21" s="57">
        <f t="shared" si="4"/>
        <v>27350</v>
      </c>
    </row>
    <row r="22" spans="1:10" s="58" customFormat="1" ht="15" customHeight="1">
      <c r="A22" s="54" t="s">
        <v>111</v>
      </c>
      <c r="B22" s="55" t="s">
        <v>116</v>
      </c>
      <c r="C22" s="56">
        <v>1383</v>
      </c>
      <c r="D22" s="56">
        <v>1898</v>
      </c>
      <c r="E22" s="56">
        <v>1008</v>
      </c>
      <c r="F22" s="56">
        <v>47</v>
      </c>
      <c r="G22" s="56">
        <v>92</v>
      </c>
      <c r="H22" s="56">
        <v>562</v>
      </c>
      <c r="I22" s="57">
        <v>225</v>
      </c>
      <c r="J22" s="57">
        <f t="shared" si="4"/>
        <v>5215</v>
      </c>
    </row>
    <row r="23" spans="1:10" s="12" customFormat="1" ht="15" customHeight="1">
      <c r="A23" s="35" t="s">
        <v>112</v>
      </c>
      <c r="B23" s="36" t="s">
        <v>5</v>
      </c>
      <c r="C23" s="18">
        <f aca="true" t="shared" si="5" ref="C23:I23">SUM(C24:C37)</f>
        <v>190147</v>
      </c>
      <c r="D23" s="18">
        <f>SUM(D24:D37)</f>
        <v>64971</v>
      </c>
      <c r="E23" s="18">
        <f t="shared" si="5"/>
        <v>29872</v>
      </c>
      <c r="F23" s="18">
        <f t="shared" si="5"/>
        <v>10062</v>
      </c>
      <c r="G23" s="18">
        <f t="shared" si="5"/>
        <v>9518</v>
      </c>
      <c r="H23" s="18">
        <f t="shared" si="5"/>
        <v>22523</v>
      </c>
      <c r="I23" s="18">
        <f t="shared" si="5"/>
        <v>12916</v>
      </c>
      <c r="J23" s="11">
        <f t="shared" si="4"/>
        <v>340009</v>
      </c>
    </row>
    <row r="24" spans="1:10" ht="15" customHeight="1">
      <c r="A24" s="33" t="s">
        <v>36</v>
      </c>
      <c r="B24" s="34" t="s">
        <v>6</v>
      </c>
      <c r="C24" s="15">
        <v>4400</v>
      </c>
      <c r="D24" s="15">
        <v>4724</v>
      </c>
      <c r="E24" s="15">
        <v>2451</v>
      </c>
      <c r="F24" s="15">
        <v>1136</v>
      </c>
      <c r="G24" s="15">
        <v>756</v>
      </c>
      <c r="H24" s="15">
        <v>2307</v>
      </c>
      <c r="I24" s="42">
        <v>1266</v>
      </c>
      <c r="J24" s="11">
        <f t="shared" si="4"/>
        <v>17040</v>
      </c>
    </row>
    <row r="25" spans="1:10" ht="15" customHeight="1">
      <c r="A25" s="33" t="s">
        <v>37</v>
      </c>
      <c r="B25" s="34" t="s">
        <v>38</v>
      </c>
      <c r="C25" s="15"/>
      <c r="D25" s="15">
        <v>120</v>
      </c>
      <c r="E25" s="15"/>
      <c r="F25" s="15"/>
      <c r="G25" s="15"/>
      <c r="H25" s="15"/>
      <c r="I25" s="42"/>
      <c r="J25" s="11">
        <f t="shared" si="4"/>
        <v>120</v>
      </c>
    </row>
    <row r="26" spans="1:10" ht="15" customHeight="1">
      <c r="A26" s="33" t="s">
        <v>39</v>
      </c>
      <c r="B26" s="34" t="s">
        <v>40</v>
      </c>
      <c r="C26" s="15">
        <v>5325</v>
      </c>
      <c r="D26" s="15">
        <v>2875</v>
      </c>
      <c r="E26" s="15">
        <v>900</v>
      </c>
      <c r="F26" s="15">
        <v>690</v>
      </c>
      <c r="G26" s="15">
        <v>390</v>
      </c>
      <c r="H26" s="15">
        <v>900</v>
      </c>
      <c r="I26" s="42">
        <v>1125</v>
      </c>
      <c r="J26" s="11">
        <f t="shared" si="4"/>
        <v>12205</v>
      </c>
    </row>
    <row r="27" spans="1:10" ht="15" customHeight="1">
      <c r="A27" s="33" t="s">
        <v>41</v>
      </c>
      <c r="B27" s="34" t="s">
        <v>42</v>
      </c>
      <c r="C27" s="15">
        <v>1524</v>
      </c>
      <c r="D27" s="15">
        <v>656</v>
      </c>
      <c r="E27" s="15">
        <v>492</v>
      </c>
      <c r="F27" s="15">
        <v>54</v>
      </c>
      <c r="G27" s="15">
        <v>54</v>
      </c>
      <c r="H27" s="15">
        <v>273</v>
      </c>
      <c r="I27" s="42">
        <v>54</v>
      </c>
      <c r="J27" s="11">
        <f t="shared" si="4"/>
        <v>3107</v>
      </c>
    </row>
    <row r="28" spans="1:10" ht="15" customHeight="1">
      <c r="A28" s="33" t="s">
        <v>43</v>
      </c>
      <c r="B28" s="34" t="s">
        <v>7</v>
      </c>
      <c r="C28" s="15">
        <v>20653</v>
      </c>
      <c r="D28" s="15">
        <v>5916</v>
      </c>
      <c r="E28" s="15">
        <v>2849</v>
      </c>
      <c r="F28" s="15">
        <v>1853</v>
      </c>
      <c r="G28" s="15">
        <v>1991</v>
      </c>
      <c r="H28" s="15">
        <v>4482</v>
      </c>
      <c r="I28" s="42">
        <v>2395</v>
      </c>
      <c r="J28" s="11">
        <f t="shared" si="4"/>
        <v>40139</v>
      </c>
    </row>
    <row r="29" spans="1:10" ht="15" customHeight="1">
      <c r="A29" s="33" t="s">
        <v>44</v>
      </c>
      <c r="B29" s="34" t="s">
        <v>8</v>
      </c>
      <c r="C29" s="15">
        <v>79635</v>
      </c>
      <c r="D29" s="15">
        <v>46196</v>
      </c>
      <c r="E29" s="15">
        <v>19919</v>
      </c>
      <c r="F29" s="15">
        <v>4562</v>
      </c>
      <c r="G29" s="15">
        <v>3544</v>
      </c>
      <c r="H29" s="15">
        <v>11073</v>
      </c>
      <c r="I29" s="42">
        <v>5405</v>
      </c>
      <c r="J29" s="11">
        <f t="shared" si="4"/>
        <v>170334</v>
      </c>
    </row>
    <row r="30" spans="1:10" ht="15" customHeight="1">
      <c r="A30" s="33" t="s">
        <v>45</v>
      </c>
      <c r="B30" s="34" t="s">
        <v>9</v>
      </c>
      <c r="C30" s="15">
        <v>52170</v>
      </c>
      <c r="D30" s="15">
        <v>4384</v>
      </c>
      <c r="E30" s="15">
        <v>3161</v>
      </c>
      <c r="F30" s="15">
        <v>1667</v>
      </c>
      <c r="G30" s="15">
        <v>2683</v>
      </c>
      <c r="H30" s="15">
        <v>3388</v>
      </c>
      <c r="I30" s="42">
        <v>2571</v>
      </c>
      <c r="J30" s="11">
        <f t="shared" si="4"/>
        <v>70024</v>
      </c>
    </row>
    <row r="31" spans="1:10" ht="15" customHeight="1">
      <c r="A31" s="33" t="s">
        <v>46</v>
      </c>
      <c r="B31" s="34" t="s">
        <v>10</v>
      </c>
      <c r="C31" s="15"/>
      <c r="D31" s="15"/>
      <c r="E31" s="15"/>
      <c r="F31" s="15"/>
      <c r="G31" s="15"/>
      <c r="H31" s="15"/>
      <c r="I31" s="42"/>
      <c r="J31" s="11">
        <f t="shared" si="4"/>
        <v>0</v>
      </c>
    </row>
    <row r="32" spans="1:10" ht="12.75">
      <c r="A32" s="33" t="s">
        <v>47</v>
      </c>
      <c r="B32" s="34" t="s">
        <v>11</v>
      </c>
      <c r="C32" s="15">
        <v>3770</v>
      </c>
      <c r="D32" s="15"/>
      <c r="E32" s="15"/>
      <c r="F32" s="15"/>
      <c r="G32" s="15"/>
      <c r="H32" s="15"/>
      <c r="I32" s="42"/>
      <c r="J32" s="11">
        <f t="shared" si="4"/>
        <v>3770</v>
      </c>
    </row>
    <row r="33" spans="1:10" ht="12.75">
      <c r="A33" s="33" t="s">
        <v>48</v>
      </c>
      <c r="B33" s="34" t="s">
        <v>12</v>
      </c>
      <c r="C33" s="15">
        <v>3110</v>
      </c>
      <c r="D33" s="15">
        <v>100</v>
      </c>
      <c r="E33" s="15">
        <v>100</v>
      </c>
      <c r="F33" s="15">
        <v>100</v>
      </c>
      <c r="G33" s="15">
        <v>100</v>
      </c>
      <c r="H33" s="15">
        <v>100</v>
      </c>
      <c r="I33" s="42">
        <v>100</v>
      </c>
      <c r="J33" s="11">
        <f t="shared" si="4"/>
        <v>3710</v>
      </c>
    </row>
    <row r="34" spans="1:10" ht="12.75">
      <c r="A34" s="33" t="s">
        <v>49</v>
      </c>
      <c r="B34" s="34" t="s">
        <v>13</v>
      </c>
      <c r="C34" s="15">
        <v>7460</v>
      </c>
      <c r="D34" s="15"/>
      <c r="E34" s="15"/>
      <c r="F34" s="15"/>
      <c r="G34" s="15"/>
      <c r="H34" s="15"/>
      <c r="I34" s="42"/>
      <c r="J34" s="11">
        <f t="shared" si="4"/>
        <v>7460</v>
      </c>
    </row>
    <row r="35" spans="1:10" ht="12.75">
      <c r="A35" s="33" t="s">
        <v>92</v>
      </c>
      <c r="B35" s="34" t="s">
        <v>89</v>
      </c>
      <c r="C35" s="15"/>
      <c r="D35" s="15"/>
      <c r="E35" s="15"/>
      <c r="F35" s="15"/>
      <c r="G35" s="15"/>
      <c r="H35" s="15"/>
      <c r="I35" s="42"/>
      <c r="J35" s="11">
        <f t="shared" si="4"/>
        <v>0</v>
      </c>
    </row>
    <row r="36" spans="1:10" ht="12.75">
      <c r="A36" s="33" t="s">
        <v>90</v>
      </c>
      <c r="B36" s="34" t="s">
        <v>51</v>
      </c>
      <c r="C36" s="15"/>
      <c r="D36" s="15"/>
      <c r="E36" s="15"/>
      <c r="F36" s="15"/>
      <c r="G36" s="15"/>
      <c r="H36" s="15"/>
      <c r="I36" s="42"/>
      <c r="J36" s="11">
        <f t="shared" si="4"/>
        <v>0</v>
      </c>
    </row>
    <row r="37" spans="1:10" ht="12.75">
      <c r="A37" s="33" t="s">
        <v>91</v>
      </c>
      <c r="B37" s="34" t="s">
        <v>14</v>
      </c>
      <c r="C37" s="15">
        <v>12100</v>
      </c>
      <c r="D37" s="15"/>
      <c r="E37" s="15"/>
      <c r="F37" s="15"/>
      <c r="G37" s="15"/>
      <c r="H37" s="15"/>
      <c r="I37" s="42"/>
      <c r="J37" s="11">
        <f t="shared" si="4"/>
        <v>12100</v>
      </c>
    </row>
    <row r="38" spans="1:10" s="12" customFormat="1" ht="12.75">
      <c r="A38" s="35" t="s">
        <v>117</v>
      </c>
      <c r="B38" s="36" t="s">
        <v>15</v>
      </c>
      <c r="C38" s="18">
        <f aca="true" t="shared" si="6" ref="C38:I38">C39</f>
        <v>3000</v>
      </c>
      <c r="D38" s="18">
        <f>D39</f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1">
        <f t="shared" si="4"/>
        <v>3000</v>
      </c>
    </row>
    <row r="39" spans="1:10" ht="12.75">
      <c r="A39" s="33" t="s">
        <v>53</v>
      </c>
      <c r="B39" s="34" t="s">
        <v>54</v>
      </c>
      <c r="C39" s="15">
        <v>3000</v>
      </c>
      <c r="D39" s="15"/>
      <c r="E39" s="15"/>
      <c r="F39" s="15"/>
      <c r="G39" s="15"/>
      <c r="H39" s="15"/>
      <c r="I39" s="42">
        <v>0</v>
      </c>
      <c r="J39" s="11">
        <f t="shared" si="4"/>
        <v>3000</v>
      </c>
    </row>
    <row r="40" spans="1:10" ht="12.75">
      <c r="A40" s="49" t="s">
        <v>126</v>
      </c>
      <c r="B40" s="50" t="s">
        <v>118</v>
      </c>
      <c r="C40" s="51">
        <v>1000</v>
      </c>
      <c r="D40" s="51">
        <v>1000</v>
      </c>
      <c r="E40" s="15"/>
      <c r="F40" s="15"/>
      <c r="G40" s="15"/>
      <c r="H40" s="15"/>
      <c r="I40" s="42"/>
      <c r="J40" s="11">
        <f t="shared" si="4"/>
        <v>2000</v>
      </c>
    </row>
    <row r="41" spans="1:10" s="12" customFormat="1" ht="15" customHeight="1">
      <c r="A41" s="35" t="s">
        <v>122</v>
      </c>
      <c r="B41" s="36" t="s">
        <v>16</v>
      </c>
      <c r="C41" s="18">
        <v>34504</v>
      </c>
      <c r="D41" s="18"/>
      <c r="E41" s="18"/>
      <c r="F41" s="18"/>
      <c r="G41" s="18"/>
      <c r="H41" s="18"/>
      <c r="I41" s="11"/>
      <c r="J41" s="11">
        <f t="shared" si="4"/>
        <v>34504</v>
      </c>
    </row>
    <row r="42" spans="1:10" s="12" customFormat="1" ht="24.75" customHeight="1">
      <c r="A42" s="37" t="s">
        <v>123</v>
      </c>
      <c r="B42" s="36" t="s">
        <v>17</v>
      </c>
      <c r="C42" s="18">
        <v>1200</v>
      </c>
      <c r="D42" s="18"/>
      <c r="E42" s="18"/>
      <c r="F42" s="18"/>
      <c r="G42" s="18"/>
      <c r="H42" s="18"/>
      <c r="I42" s="11"/>
      <c r="J42" s="11">
        <f t="shared" si="4"/>
        <v>1200</v>
      </c>
    </row>
    <row r="43" spans="1:10" s="12" customFormat="1" ht="12.75">
      <c r="A43" s="38" t="s">
        <v>124</v>
      </c>
      <c r="B43" s="39" t="s">
        <v>55</v>
      </c>
      <c r="C43" s="22">
        <v>5622</v>
      </c>
      <c r="D43" s="22"/>
      <c r="E43" s="22"/>
      <c r="F43" s="22"/>
      <c r="G43" s="22"/>
      <c r="H43" s="22"/>
      <c r="I43" s="18"/>
      <c r="J43" s="11">
        <f t="shared" si="4"/>
        <v>5622</v>
      </c>
    </row>
    <row r="44" spans="1:10" s="12" customFormat="1" ht="12.75">
      <c r="A44" s="38" t="s">
        <v>125</v>
      </c>
      <c r="B44" s="39" t="s">
        <v>106</v>
      </c>
      <c r="C44" s="22">
        <v>3020</v>
      </c>
      <c r="D44" s="22"/>
      <c r="E44" s="22"/>
      <c r="F44" s="22"/>
      <c r="G44" s="22"/>
      <c r="H44" s="22"/>
      <c r="I44" s="27"/>
      <c r="J44" s="11">
        <f t="shared" si="4"/>
        <v>3020</v>
      </c>
    </row>
    <row r="45" spans="1:10" s="12" customFormat="1" ht="12.75">
      <c r="A45" s="38" t="s">
        <v>127</v>
      </c>
      <c r="B45" s="39"/>
      <c r="C45" s="22">
        <f aca="true" t="shared" si="7" ref="C45:I45">SUM(C46:C49)</f>
        <v>83582</v>
      </c>
      <c r="D45" s="22">
        <f t="shared" si="7"/>
        <v>0</v>
      </c>
      <c r="E45" s="22">
        <f t="shared" si="7"/>
        <v>8500</v>
      </c>
      <c r="F45" s="22">
        <f t="shared" si="7"/>
        <v>5303</v>
      </c>
      <c r="G45" s="22">
        <f t="shared" si="7"/>
        <v>1715</v>
      </c>
      <c r="H45" s="22">
        <f t="shared" si="7"/>
        <v>10000</v>
      </c>
      <c r="I45" s="22">
        <f t="shared" si="7"/>
        <v>10000</v>
      </c>
      <c r="J45" s="11">
        <f t="shared" si="4"/>
        <v>119100</v>
      </c>
    </row>
    <row r="46" spans="1:10" s="12" customFormat="1" ht="15" customHeight="1">
      <c r="A46" s="40" t="s">
        <v>56</v>
      </c>
      <c r="B46" s="41" t="s">
        <v>57</v>
      </c>
      <c r="C46" s="29">
        <v>38000</v>
      </c>
      <c r="D46" s="22"/>
      <c r="E46" s="22"/>
      <c r="F46" s="62">
        <v>5303</v>
      </c>
      <c r="G46" s="62">
        <v>1715</v>
      </c>
      <c r="H46" s="62">
        <v>10000</v>
      </c>
      <c r="I46" s="56">
        <v>10000</v>
      </c>
      <c r="J46" s="11">
        <f t="shared" si="4"/>
        <v>65018</v>
      </c>
    </row>
    <row r="47" spans="1:10" s="12" customFormat="1" ht="15" customHeight="1">
      <c r="A47" s="33" t="s">
        <v>58</v>
      </c>
      <c r="B47" s="34" t="s">
        <v>18</v>
      </c>
      <c r="C47" s="15">
        <v>45582</v>
      </c>
      <c r="D47" s="18"/>
      <c r="E47" s="18"/>
      <c r="F47" s="18"/>
      <c r="G47" s="18"/>
      <c r="H47" s="18"/>
      <c r="I47" s="18"/>
      <c r="J47" s="11">
        <f t="shared" si="4"/>
        <v>45582</v>
      </c>
    </row>
    <row r="48" spans="1:10" s="12" customFormat="1" ht="15" customHeight="1">
      <c r="A48" s="33" t="s">
        <v>59</v>
      </c>
      <c r="B48" s="34" t="s">
        <v>60</v>
      </c>
      <c r="C48" s="15"/>
      <c r="D48" s="18"/>
      <c r="E48" s="56">
        <v>8500</v>
      </c>
      <c r="F48" s="18"/>
      <c r="G48" s="18"/>
      <c r="H48" s="18"/>
      <c r="I48" s="11"/>
      <c r="J48" s="11">
        <f t="shared" si="4"/>
        <v>8500</v>
      </c>
    </row>
    <row r="49" spans="1:10" s="12" customFormat="1" ht="15" customHeight="1">
      <c r="A49" s="33" t="s">
        <v>93</v>
      </c>
      <c r="B49" s="34" t="s">
        <v>94</v>
      </c>
      <c r="C49" s="15"/>
      <c r="D49" s="18"/>
      <c r="E49" s="18"/>
      <c r="F49" s="18"/>
      <c r="G49" s="18"/>
      <c r="H49" s="18"/>
      <c r="I49" s="11"/>
      <c r="J49" s="11">
        <f t="shared" si="4"/>
        <v>0</v>
      </c>
    </row>
    <row r="50" spans="1:10" s="12" customFormat="1" ht="15" customHeight="1">
      <c r="A50" s="59" t="s">
        <v>128</v>
      </c>
      <c r="B50" s="50" t="s">
        <v>129</v>
      </c>
      <c r="C50" s="51">
        <v>61349</v>
      </c>
      <c r="D50" s="18"/>
      <c r="E50" s="18"/>
      <c r="F50" s="18"/>
      <c r="G50" s="18"/>
      <c r="H50" s="18"/>
      <c r="I50" s="18"/>
      <c r="J50" s="18">
        <f t="shared" si="4"/>
        <v>61349</v>
      </c>
    </row>
    <row r="51" spans="1:10" s="1" customFormat="1" ht="23.25" customHeight="1" thickBot="1">
      <c r="A51" s="121" t="s">
        <v>61</v>
      </c>
      <c r="B51" s="122"/>
      <c r="C51" s="44">
        <f>C50+C45+C44+C43+C42+C41+C40+C38+C23+C18+C12+C7</f>
        <v>737372</v>
      </c>
      <c r="D51" s="44">
        <f>D45+D44+D43+D42+D41+D40+D38+D23+D18+D12+D7</f>
        <v>266585</v>
      </c>
      <c r="E51" s="44">
        <f>E45+E44+E43+E42+E41+E38+E23+E18+E12+E7</f>
        <v>179872</v>
      </c>
      <c r="F51" s="44">
        <f>F45+F44+F43+F42+F41+F38+F23+F18+F12+F7</f>
        <v>46828</v>
      </c>
      <c r="G51" s="44">
        <f>G45+G44+G43+G42+G41+G38+G23+G18+G12+G7</f>
        <v>38640</v>
      </c>
      <c r="H51" s="44">
        <f>H45+H44+H43+H42+H41+H38+H23+H18+H12+H7</f>
        <v>116438</v>
      </c>
      <c r="I51" s="44">
        <f>I45+I44+I43+I42+I41+I38+I23+I18+I12+I7</f>
        <v>55292</v>
      </c>
      <c r="J51" s="44">
        <f>J50+J45+J44+J43+J42+J41+J40+J38+J23+J22+J21+J20+J19+J12+J7</f>
        <v>1441027</v>
      </c>
    </row>
    <row r="52" ht="13.5" thickTop="1">
      <c r="B52" s="24"/>
    </row>
    <row r="53" spans="2:4" ht="12.75">
      <c r="B53" s="24"/>
      <c r="C53" s="30"/>
      <c r="D53" s="30"/>
    </row>
    <row r="54" ht="12.75">
      <c r="B54" s="24"/>
    </row>
    <row r="56" ht="12.75">
      <c r="G56" s="60"/>
    </row>
  </sheetData>
  <mergeCells count="4">
    <mergeCell ref="A51:B51"/>
    <mergeCell ref="A2:J2"/>
    <mergeCell ref="A5:A6"/>
    <mergeCell ref="B5:B6"/>
  </mergeCells>
  <printOptions/>
  <pageMargins left="0.7874015748031497" right="0.7874015748031497" top="0.1968503937007874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:IV16384"/>
    </sheetView>
  </sheetViews>
  <sheetFormatPr defaultColWidth="9.140625" defaultRowHeight="12.75"/>
  <cols>
    <col min="1" max="1" width="61.8515625" style="3" customWidth="1"/>
    <col min="2" max="2" width="5.7109375" style="2" customWidth="1"/>
    <col min="3" max="3" width="8.28125" style="2" customWidth="1"/>
    <col min="4" max="6" width="8.421875" style="2" customWidth="1"/>
    <col min="7" max="7" width="8.57421875" style="2" customWidth="1"/>
    <col min="8" max="8" width="7.28125" style="2" customWidth="1"/>
    <col min="9" max="9" width="7.57421875" style="2" customWidth="1"/>
    <col min="10" max="10" width="7.28125" style="2" customWidth="1"/>
    <col min="11" max="11" width="8.140625" style="2" customWidth="1"/>
    <col min="12" max="12" width="7.140625" style="2" customWidth="1"/>
    <col min="13" max="13" width="8.28125" style="2" customWidth="1"/>
    <col min="14" max="14" width="9.00390625" style="2" customWidth="1"/>
    <col min="15" max="15" width="8.421875" style="2" customWidth="1"/>
    <col min="16" max="16" width="8.00390625" style="2" customWidth="1"/>
    <col min="17" max="18" width="9.8515625" style="2" customWidth="1"/>
    <col min="19" max="16384" width="9.140625" style="3" customWidth="1"/>
  </cols>
  <sheetData>
    <row r="1" spans="1:17" ht="17.25" customHeight="1">
      <c r="A1" s="115" t="s">
        <v>131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6"/>
      <c r="R2" s="46"/>
    </row>
    <row r="3" spans="1:18" s="7" customFormat="1" ht="15.75" customHeight="1" thickBot="1" thickTop="1">
      <c r="A3" s="119" t="s">
        <v>19</v>
      </c>
      <c r="B3" s="119" t="s">
        <v>20</v>
      </c>
      <c r="C3" s="116" t="s">
        <v>95</v>
      </c>
      <c r="D3" s="118"/>
      <c r="E3" s="123" t="s">
        <v>96</v>
      </c>
      <c r="F3" s="124"/>
      <c r="G3" s="123" t="s">
        <v>97</v>
      </c>
      <c r="H3" s="124"/>
      <c r="I3" s="123" t="s">
        <v>98</v>
      </c>
      <c r="J3" s="124"/>
      <c r="K3" s="123" t="s">
        <v>88</v>
      </c>
      <c r="L3" s="124"/>
      <c r="M3" s="123" t="s">
        <v>99</v>
      </c>
      <c r="N3" s="124"/>
      <c r="O3" s="123" t="s">
        <v>100</v>
      </c>
      <c r="P3" s="124"/>
      <c r="Q3" s="116" t="s">
        <v>21</v>
      </c>
      <c r="R3" s="125"/>
    </row>
    <row r="4" spans="1:18" ht="73.5" thickBot="1" thickTop="1">
      <c r="A4" s="120"/>
      <c r="B4" s="120"/>
      <c r="C4" s="43" t="s">
        <v>132</v>
      </c>
      <c r="D4" s="43" t="s">
        <v>133</v>
      </c>
      <c r="E4" s="43" t="s">
        <v>132</v>
      </c>
      <c r="F4" s="43" t="s">
        <v>133</v>
      </c>
      <c r="G4" s="43" t="s">
        <v>132</v>
      </c>
      <c r="H4" s="43" t="s">
        <v>133</v>
      </c>
      <c r="I4" s="43" t="s">
        <v>132</v>
      </c>
      <c r="J4" s="43" t="s">
        <v>133</v>
      </c>
      <c r="K4" s="43" t="s">
        <v>132</v>
      </c>
      <c r="L4" s="43" t="s">
        <v>133</v>
      </c>
      <c r="M4" s="43" t="s">
        <v>132</v>
      </c>
      <c r="N4" s="43" t="s">
        <v>133</v>
      </c>
      <c r="O4" s="43" t="s">
        <v>132</v>
      </c>
      <c r="P4" s="43" t="s">
        <v>133</v>
      </c>
      <c r="Q4" s="43" t="s">
        <v>132</v>
      </c>
      <c r="R4" s="43" t="s">
        <v>133</v>
      </c>
    </row>
    <row r="5" spans="1:18" s="12" customFormat="1" ht="27.75" customHeight="1" thickTop="1">
      <c r="A5" s="31" t="s">
        <v>22</v>
      </c>
      <c r="B5" s="32" t="s">
        <v>0</v>
      </c>
      <c r="C5" s="11">
        <f aca="true" t="shared" si="0" ref="C5:M5">SUM(C6:C9)</f>
        <v>235192</v>
      </c>
      <c r="D5" s="11">
        <f>SUM(D6:D9)</f>
        <v>84351</v>
      </c>
      <c r="E5" s="11">
        <f>SUM(E6:E9)</f>
        <v>152070</v>
      </c>
      <c r="F5" s="11">
        <f>SUM(F6:F9)</f>
        <v>34814</v>
      </c>
      <c r="G5" s="11">
        <f t="shared" si="0"/>
        <v>97626</v>
      </c>
      <c r="H5" s="11">
        <f>SUM(H6:H9)</f>
        <v>22665</v>
      </c>
      <c r="I5" s="11">
        <f t="shared" si="0"/>
        <v>24385</v>
      </c>
      <c r="J5" s="11">
        <f>SUM(J6:J9)</f>
        <v>5893</v>
      </c>
      <c r="K5" s="11">
        <f t="shared" si="0"/>
        <v>21237</v>
      </c>
      <c r="L5" s="11">
        <f>SUM(L6:L9)</f>
        <v>5123</v>
      </c>
      <c r="M5" s="11">
        <f t="shared" si="0"/>
        <v>62457</v>
      </c>
      <c r="N5" s="11">
        <f>SUM(N6:N9)</f>
        <v>15421</v>
      </c>
      <c r="O5" s="11">
        <f>SUM(O6:O9)</f>
        <v>25152</v>
      </c>
      <c r="P5" s="11">
        <f>SUM(P6:P9)</f>
        <v>6028</v>
      </c>
      <c r="Q5" s="11">
        <f>C5+E5+G5+I5+K5+M5+O5</f>
        <v>618119</v>
      </c>
      <c r="R5" s="11">
        <f>D5+F5+H5+J5+L5+N5+P5</f>
        <v>174295</v>
      </c>
    </row>
    <row r="6" spans="1:18" ht="15" customHeight="1">
      <c r="A6" s="33" t="s">
        <v>23</v>
      </c>
      <c r="B6" s="34" t="s">
        <v>24</v>
      </c>
      <c r="C6" s="15">
        <v>229001</v>
      </c>
      <c r="D6" s="15">
        <v>82848</v>
      </c>
      <c r="E6" s="15">
        <v>152070</v>
      </c>
      <c r="F6" s="15">
        <v>34814</v>
      </c>
      <c r="G6" s="15">
        <v>97626</v>
      </c>
      <c r="H6" s="15">
        <v>22665</v>
      </c>
      <c r="I6" s="15">
        <v>24385</v>
      </c>
      <c r="J6" s="15">
        <v>5893</v>
      </c>
      <c r="K6" s="15">
        <v>21237</v>
      </c>
      <c r="L6" s="15">
        <v>5123</v>
      </c>
      <c r="M6" s="15">
        <v>62457</v>
      </c>
      <c r="N6" s="15">
        <v>15421</v>
      </c>
      <c r="O6" s="42">
        <v>25152</v>
      </c>
      <c r="P6" s="42">
        <v>6028</v>
      </c>
      <c r="Q6" s="11">
        <f aca="true" t="shared" si="1" ref="Q6:R48">C6+E6+G6+I6+K6+M6+O6</f>
        <v>611928</v>
      </c>
      <c r="R6" s="11">
        <f t="shared" si="1"/>
        <v>172792</v>
      </c>
    </row>
    <row r="7" spans="1:18" ht="15" customHeight="1">
      <c r="A7" s="33" t="s">
        <v>82</v>
      </c>
      <c r="B7" s="34" t="s">
        <v>79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2"/>
      <c r="P7" s="42"/>
      <c r="Q7" s="11">
        <f t="shared" si="1"/>
        <v>0</v>
      </c>
      <c r="R7" s="11">
        <f t="shared" si="1"/>
        <v>0</v>
      </c>
    </row>
    <row r="8" spans="1:18" ht="15" customHeight="1">
      <c r="A8" s="33" t="s">
        <v>83</v>
      </c>
      <c r="B8" s="34" t="s">
        <v>26</v>
      </c>
      <c r="C8" s="15">
        <v>6191</v>
      </c>
      <c r="D8" s="15">
        <v>1503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42"/>
      <c r="P8" s="42"/>
      <c r="Q8" s="11">
        <f t="shared" si="1"/>
        <v>6191</v>
      </c>
      <c r="R8" s="11">
        <f t="shared" si="1"/>
        <v>1503</v>
      </c>
    </row>
    <row r="9" spans="1:18" ht="15" customHeight="1">
      <c r="A9" s="33" t="s">
        <v>84</v>
      </c>
      <c r="B9" s="34" t="s">
        <v>81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2"/>
      <c r="P9" s="42"/>
      <c r="Q9" s="11">
        <f t="shared" si="1"/>
        <v>0</v>
      </c>
      <c r="R9" s="11">
        <f t="shared" si="1"/>
        <v>0</v>
      </c>
    </row>
    <row r="10" spans="1:18" s="12" customFormat="1" ht="15" customHeight="1">
      <c r="A10" s="35" t="s">
        <v>27</v>
      </c>
      <c r="B10" s="36" t="s">
        <v>1</v>
      </c>
      <c r="C10" s="18">
        <f aca="true" t="shared" si="2" ref="C10:P10">SUM(C11:C15)</f>
        <v>47039</v>
      </c>
      <c r="D10" s="18">
        <f>SUM(D11:D15)</f>
        <v>10286</v>
      </c>
      <c r="E10" s="18">
        <f t="shared" si="2"/>
        <v>6720</v>
      </c>
      <c r="F10" s="18">
        <f>SUM(F11:F15)</f>
        <v>1257</v>
      </c>
      <c r="G10" s="18">
        <f t="shared" si="2"/>
        <v>14449</v>
      </c>
      <c r="H10" s="18">
        <f>SUM(H11:H15)</f>
        <v>3607</v>
      </c>
      <c r="I10" s="18">
        <f t="shared" si="2"/>
        <v>731</v>
      </c>
      <c r="J10" s="18">
        <f>SUM(J11:J15)</f>
        <v>135</v>
      </c>
      <c r="K10" s="18">
        <f t="shared" si="2"/>
        <v>637</v>
      </c>
      <c r="L10" s="18">
        <f>SUM(L11:L15)</f>
        <v>99</v>
      </c>
      <c r="M10" s="18">
        <f t="shared" si="2"/>
        <v>4034</v>
      </c>
      <c r="N10" s="18">
        <f>SUM(N11:N15)</f>
        <v>844</v>
      </c>
      <c r="O10" s="18">
        <f>SUM(O11:O15)</f>
        <v>755</v>
      </c>
      <c r="P10" s="18">
        <f t="shared" si="2"/>
        <v>158</v>
      </c>
      <c r="Q10" s="11">
        <f t="shared" si="1"/>
        <v>74365</v>
      </c>
      <c r="R10" s="11">
        <f t="shared" si="1"/>
        <v>16386</v>
      </c>
    </row>
    <row r="11" spans="1:18" ht="15" customHeight="1">
      <c r="A11" s="33" t="s">
        <v>28</v>
      </c>
      <c r="B11" s="34" t="s">
        <v>29</v>
      </c>
      <c r="C11" s="15">
        <v>29891</v>
      </c>
      <c r="D11" s="15">
        <v>5473</v>
      </c>
      <c r="E11" s="15">
        <v>2160</v>
      </c>
      <c r="F11" s="15">
        <v>469</v>
      </c>
      <c r="G11" s="15">
        <v>10800</v>
      </c>
      <c r="H11" s="15">
        <v>2727</v>
      </c>
      <c r="I11" s="15"/>
      <c r="J11" s="15"/>
      <c r="K11" s="15"/>
      <c r="L11" s="15"/>
      <c r="M11" s="15">
        <v>2160</v>
      </c>
      <c r="N11" s="15">
        <v>483</v>
      </c>
      <c r="O11" s="42"/>
      <c r="P11" s="42"/>
      <c r="Q11" s="11">
        <f t="shared" si="1"/>
        <v>45011</v>
      </c>
      <c r="R11" s="11">
        <f t="shared" si="1"/>
        <v>9152</v>
      </c>
    </row>
    <row r="12" spans="1:18" ht="15" customHeight="1">
      <c r="A12" s="33" t="s">
        <v>30</v>
      </c>
      <c r="B12" s="34" t="s">
        <v>31</v>
      </c>
      <c r="C12" s="15">
        <v>10498</v>
      </c>
      <c r="D12" s="15">
        <v>3262</v>
      </c>
      <c r="E12" s="15"/>
      <c r="F12" s="15"/>
      <c r="G12" s="15">
        <v>720</v>
      </c>
      <c r="H12" s="15">
        <v>226</v>
      </c>
      <c r="I12" s="15"/>
      <c r="J12" s="15"/>
      <c r="K12" s="15"/>
      <c r="L12" s="15"/>
      <c r="M12" s="15"/>
      <c r="N12" s="15"/>
      <c r="O12" s="42"/>
      <c r="P12" s="42"/>
      <c r="Q12" s="11">
        <f t="shared" si="1"/>
        <v>11218</v>
      </c>
      <c r="R12" s="11">
        <f t="shared" si="1"/>
        <v>3488</v>
      </c>
    </row>
    <row r="13" spans="1:18" ht="15" customHeight="1">
      <c r="A13" s="33" t="s">
        <v>32</v>
      </c>
      <c r="B13" s="34" t="s">
        <v>33</v>
      </c>
      <c r="C13" s="15">
        <v>6650</v>
      </c>
      <c r="D13" s="15">
        <v>1551</v>
      </c>
      <c r="E13" s="15">
        <v>4560</v>
      </c>
      <c r="F13" s="15">
        <v>788</v>
      </c>
      <c r="G13" s="15">
        <v>2929</v>
      </c>
      <c r="H13" s="15">
        <v>654</v>
      </c>
      <c r="I13" s="15">
        <v>731</v>
      </c>
      <c r="J13" s="15">
        <v>135</v>
      </c>
      <c r="K13" s="15">
        <v>637</v>
      </c>
      <c r="L13" s="15">
        <v>99</v>
      </c>
      <c r="M13" s="15">
        <v>1874</v>
      </c>
      <c r="N13" s="15">
        <v>325</v>
      </c>
      <c r="O13" s="42">
        <v>755</v>
      </c>
      <c r="P13" s="42">
        <v>158</v>
      </c>
      <c r="Q13" s="11">
        <f t="shared" si="1"/>
        <v>18136</v>
      </c>
      <c r="R13" s="11">
        <f t="shared" si="1"/>
        <v>3710</v>
      </c>
    </row>
    <row r="14" spans="1:18" ht="15" customHeight="1">
      <c r="A14" s="33" t="s">
        <v>86</v>
      </c>
      <c r="B14" s="34" t="s">
        <v>87</v>
      </c>
      <c r="C14" s="15"/>
      <c r="D14" s="15"/>
      <c r="E14" s="15"/>
      <c r="F14" s="15"/>
      <c r="G14" s="15">
        <v>0</v>
      </c>
      <c r="H14" s="15">
        <v>0</v>
      </c>
      <c r="I14" s="15"/>
      <c r="J14" s="15"/>
      <c r="K14" s="15"/>
      <c r="L14" s="15"/>
      <c r="M14" s="15"/>
      <c r="N14" s="15">
        <v>36</v>
      </c>
      <c r="O14" s="42"/>
      <c r="P14" s="42"/>
      <c r="Q14" s="11">
        <f t="shared" si="1"/>
        <v>0</v>
      </c>
      <c r="R14" s="11">
        <f t="shared" si="1"/>
        <v>36</v>
      </c>
    </row>
    <row r="15" spans="1:18" ht="15" customHeight="1">
      <c r="A15" s="33" t="s">
        <v>101</v>
      </c>
      <c r="B15" s="34" t="s">
        <v>85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0</v>
      </c>
      <c r="N15" s="15">
        <v>0</v>
      </c>
      <c r="O15" s="42"/>
      <c r="P15" s="42"/>
      <c r="Q15" s="11">
        <f t="shared" si="1"/>
        <v>0</v>
      </c>
      <c r="R15" s="11">
        <f t="shared" si="1"/>
        <v>0</v>
      </c>
    </row>
    <row r="16" spans="1:18" s="53" customFormat="1" ht="15" customHeight="1">
      <c r="A16" s="49" t="s">
        <v>107</v>
      </c>
      <c r="B16" s="50" t="s">
        <v>3</v>
      </c>
      <c r="C16" s="51">
        <f>SUM(C17:C20)</f>
        <v>71717</v>
      </c>
      <c r="D16" s="51">
        <f>SUM(D17:D20)</f>
        <v>23707</v>
      </c>
      <c r="E16" s="51">
        <f aca="true" t="shared" si="3" ref="E16:P16">SUM(E17:E20)</f>
        <v>41824</v>
      </c>
      <c r="F16" s="51">
        <f>SUM(F17:F20)</f>
        <v>10481</v>
      </c>
      <c r="G16" s="51">
        <f t="shared" si="3"/>
        <v>29425</v>
      </c>
      <c r="H16" s="51">
        <f>SUM(H17:H20)</f>
        <v>7252</v>
      </c>
      <c r="I16" s="51">
        <f t="shared" si="3"/>
        <v>6347</v>
      </c>
      <c r="J16" s="51">
        <f>SUM(J17:J20)</f>
        <v>1638</v>
      </c>
      <c r="K16" s="51">
        <f t="shared" si="3"/>
        <v>5533</v>
      </c>
      <c r="L16" s="51">
        <f>SUM(L17:L20)</f>
        <v>1430</v>
      </c>
      <c r="M16" s="51">
        <f t="shared" si="3"/>
        <v>17424</v>
      </c>
      <c r="N16" s="51">
        <f>SUM(N17:N20)</f>
        <v>4790</v>
      </c>
      <c r="O16" s="51">
        <f>SUM(O17:O20)</f>
        <v>6469</v>
      </c>
      <c r="P16" s="51">
        <f t="shared" si="3"/>
        <v>1664</v>
      </c>
      <c r="Q16" s="11">
        <f t="shared" si="1"/>
        <v>178739</v>
      </c>
      <c r="R16" s="11">
        <f t="shared" si="1"/>
        <v>50962</v>
      </c>
    </row>
    <row r="17" spans="1:18" s="58" customFormat="1" ht="15" customHeight="1">
      <c r="A17" s="54" t="s">
        <v>108</v>
      </c>
      <c r="B17" s="55" t="s">
        <v>113</v>
      </c>
      <c r="C17" s="56">
        <v>56234</v>
      </c>
      <c r="D17" s="56">
        <v>18161</v>
      </c>
      <c r="E17" s="56">
        <v>29252</v>
      </c>
      <c r="F17" s="56">
        <v>7256</v>
      </c>
      <c r="G17" s="56">
        <v>20845</v>
      </c>
      <c r="H17" s="56">
        <v>5098</v>
      </c>
      <c r="I17" s="56">
        <v>4901</v>
      </c>
      <c r="J17" s="56">
        <v>1275</v>
      </c>
      <c r="K17" s="56">
        <v>4212</v>
      </c>
      <c r="L17" s="56">
        <v>1092</v>
      </c>
      <c r="M17" s="56">
        <v>12498</v>
      </c>
      <c r="N17" s="56">
        <v>3630</v>
      </c>
      <c r="O17" s="57">
        <v>4885</v>
      </c>
      <c r="P17" s="57">
        <v>1278</v>
      </c>
      <c r="Q17" s="11">
        <f t="shared" si="1"/>
        <v>132827</v>
      </c>
      <c r="R17" s="11">
        <f t="shared" si="1"/>
        <v>37790</v>
      </c>
    </row>
    <row r="18" spans="1:18" s="58" customFormat="1" ht="15" customHeight="1">
      <c r="A18" s="54" t="s">
        <v>109</v>
      </c>
      <c r="B18" s="55" t="s">
        <v>114</v>
      </c>
      <c r="C18" s="56">
        <v>2724</v>
      </c>
      <c r="D18" s="56">
        <v>600</v>
      </c>
      <c r="E18" s="56">
        <v>4480</v>
      </c>
      <c r="F18" s="56">
        <v>1158</v>
      </c>
      <c r="G18" s="56">
        <v>3229</v>
      </c>
      <c r="H18" s="56">
        <v>743</v>
      </c>
      <c r="I18" s="56">
        <v>420</v>
      </c>
      <c r="J18" s="56">
        <v>98</v>
      </c>
      <c r="K18" s="56">
        <v>376</v>
      </c>
      <c r="L18" s="56">
        <v>88</v>
      </c>
      <c r="M18" s="56">
        <v>1770</v>
      </c>
      <c r="N18" s="56">
        <v>414</v>
      </c>
      <c r="O18" s="57">
        <v>348</v>
      </c>
      <c r="P18" s="57">
        <v>81</v>
      </c>
      <c r="Q18" s="11">
        <f t="shared" si="1"/>
        <v>13347</v>
      </c>
      <c r="R18" s="11">
        <f t="shared" si="1"/>
        <v>3182</v>
      </c>
    </row>
    <row r="19" spans="1:18" s="58" customFormat="1" ht="15" customHeight="1">
      <c r="A19" s="54" t="s">
        <v>110</v>
      </c>
      <c r="B19" s="55" t="s">
        <v>115</v>
      </c>
      <c r="C19" s="56">
        <v>11376</v>
      </c>
      <c r="D19" s="56">
        <v>3737</v>
      </c>
      <c r="E19" s="56">
        <v>6194</v>
      </c>
      <c r="F19" s="56">
        <v>1525</v>
      </c>
      <c r="G19" s="56">
        <v>4343</v>
      </c>
      <c r="H19" s="56">
        <v>1034</v>
      </c>
      <c r="I19" s="56">
        <v>979</v>
      </c>
      <c r="J19" s="56">
        <v>242</v>
      </c>
      <c r="K19" s="56">
        <v>853</v>
      </c>
      <c r="L19" s="56">
        <v>211</v>
      </c>
      <c r="M19" s="56">
        <v>2594</v>
      </c>
      <c r="N19" s="56">
        <v>588</v>
      </c>
      <c r="O19" s="57">
        <v>1011</v>
      </c>
      <c r="P19" s="57">
        <v>246</v>
      </c>
      <c r="Q19" s="11">
        <f t="shared" si="1"/>
        <v>27350</v>
      </c>
      <c r="R19" s="11">
        <f t="shared" si="1"/>
        <v>7583</v>
      </c>
    </row>
    <row r="20" spans="1:18" s="58" customFormat="1" ht="15" customHeight="1">
      <c r="A20" s="54" t="s">
        <v>111</v>
      </c>
      <c r="B20" s="55" t="s">
        <v>116</v>
      </c>
      <c r="C20" s="56">
        <v>1383</v>
      </c>
      <c r="D20" s="56">
        <v>1209</v>
      </c>
      <c r="E20" s="56">
        <v>1898</v>
      </c>
      <c r="F20" s="56">
        <v>542</v>
      </c>
      <c r="G20" s="56">
        <v>1008</v>
      </c>
      <c r="H20" s="56">
        <v>377</v>
      </c>
      <c r="I20" s="56">
        <v>47</v>
      </c>
      <c r="J20" s="56">
        <v>23</v>
      </c>
      <c r="K20" s="56">
        <v>92</v>
      </c>
      <c r="L20" s="56">
        <v>39</v>
      </c>
      <c r="M20" s="56">
        <v>562</v>
      </c>
      <c r="N20" s="56">
        <v>158</v>
      </c>
      <c r="O20" s="57">
        <v>225</v>
      </c>
      <c r="P20" s="57">
        <v>59</v>
      </c>
      <c r="Q20" s="11">
        <f t="shared" si="1"/>
        <v>5215</v>
      </c>
      <c r="R20" s="11">
        <f t="shared" si="1"/>
        <v>2407</v>
      </c>
    </row>
    <row r="21" spans="1:18" s="12" customFormat="1" ht="15" customHeight="1">
      <c r="A21" s="35" t="s">
        <v>112</v>
      </c>
      <c r="B21" s="36" t="s">
        <v>5</v>
      </c>
      <c r="C21" s="18">
        <f aca="true" t="shared" si="4" ref="C21:P21">SUM(C22:C35)</f>
        <v>190147</v>
      </c>
      <c r="D21" s="18">
        <f t="shared" si="4"/>
        <v>136176</v>
      </c>
      <c r="E21" s="18">
        <f t="shared" si="4"/>
        <v>64971</v>
      </c>
      <c r="F21" s="18">
        <f t="shared" si="4"/>
        <v>36775</v>
      </c>
      <c r="G21" s="18">
        <f t="shared" si="4"/>
        <v>29872</v>
      </c>
      <c r="H21" s="18">
        <f t="shared" si="4"/>
        <v>24915</v>
      </c>
      <c r="I21" s="18">
        <f t="shared" si="4"/>
        <v>10062</v>
      </c>
      <c r="J21" s="18">
        <f t="shared" si="4"/>
        <v>6149</v>
      </c>
      <c r="K21" s="18">
        <f t="shared" si="4"/>
        <v>9518</v>
      </c>
      <c r="L21" s="18">
        <f t="shared" si="4"/>
        <v>3856</v>
      </c>
      <c r="M21" s="18">
        <f t="shared" si="4"/>
        <v>22523</v>
      </c>
      <c r="N21" s="18">
        <f t="shared" si="4"/>
        <v>15677</v>
      </c>
      <c r="O21" s="18">
        <f t="shared" si="4"/>
        <v>12916</v>
      </c>
      <c r="P21" s="18">
        <f t="shared" si="4"/>
        <v>6769</v>
      </c>
      <c r="Q21" s="11">
        <f t="shared" si="1"/>
        <v>340009</v>
      </c>
      <c r="R21" s="11">
        <f t="shared" si="1"/>
        <v>230317</v>
      </c>
    </row>
    <row r="22" spans="1:18" ht="15" customHeight="1">
      <c r="A22" s="33" t="s">
        <v>36</v>
      </c>
      <c r="B22" s="34" t="s">
        <v>6</v>
      </c>
      <c r="C22" s="15">
        <v>4400</v>
      </c>
      <c r="D22" s="15">
        <v>2872</v>
      </c>
      <c r="E22" s="15">
        <v>4724</v>
      </c>
      <c r="F22" s="15">
        <v>3084</v>
      </c>
      <c r="G22" s="15">
        <v>2451</v>
      </c>
      <c r="H22" s="15">
        <v>2430</v>
      </c>
      <c r="I22" s="15">
        <v>1136</v>
      </c>
      <c r="J22" s="15">
        <v>408</v>
      </c>
      <c r="K22" s="15">
        <v>756</v>
      </c>
      <c r="L22" s="15">
        <v>226</v>
      </c>
      <c r="M22" s="15">
        <v>2307</v>
      </c>
      <c r="N22" s="15">
        <v>676</v>
      </c>
      <c r="O22" s="42">
        <v>1266</v>
      </c>
      <c r="P22" s="42">
        <v>184</v>
      </c>
      <c r="Q22" s="11">
        <f t="shared" si="1"/>
        <v>17040</v>
      </c>
      <c r="R22" s="11">
        <f t="shared" si="1"/>
        <v>9880</v>
      </c>
    </row>
    <row r="23" spans="1:18" ht="15" customHeight="1">
      <c r="A23" s="33" t="s">
        <v>37</v>
      </c>
      <c r="B23" s="34" t="s">
        <v>38</v>
      </c>
      <c r="C23" s="15"/>
      <c r="D23" s="15">
        <v>180</v>
      </c>
      <c r="E23" s="15">
        <v>120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42"/>
      <c r="P23" s="42"/>
      <c r="Q23" s="11">
        <f t="shared" si="1"/>
        <v>120</v>
      </c>
      <c r="R23" s="11">
        <f t="shared" si="1"/>
        <v>180</v>
      </c>
    </row>
    <row r="24" spans="1:18" ht="15" customHeight="1">
      <c r="A24" s="33" t="s">
        <v>39</v>
      </c>
      <c r="B24" s="34" t="s">
        <v>40</v>
      </c>
      <c r="C24" s="15">
        <v>5325</v>
      </c>
      <c r="D24" s="15"/>
      <c r="E24" s="15">
        <v>2875</v>
      </c>
      <c r="F24" s="15">
        <v>0</v>
      </c>
      <c r="G24" s="15">
        <v>900</v>
      </c>
      <c r="H24" s="15"/>
      <c r="I24" s="15">
        <v>690</v>
      </c>
      <c r="J24" s="15"/>
      <c r="K24" s="15">
        <v>390</v>
      </c>
      <c r="L24" s="15"/>
      <c r="M24" s="15">
        <v>900</v>
      </c>
      <c r="N24" s="15">
        <v>300</v>
      </c>
      <c r="O24" s="42">
        <v>1125</v>
      </c>
      <c r="P24" s="42">
        <v>600</v>
      </c>
      <c r="Q24" s="11">
        <f t="shared" si="1"/>
        <v>12205</v>
      </c>
      <c r="R24" s="11">
        <f t="shared" si="1"/>
        <v>900</v>
      </c>
    </row>
    <row r="25" spans="1:18" ht="15" customHeight="1">
      <c r="A25" s="33" t="s">
        <v>41</v>
      </c>
      <c r="B25" s="34" t="s">
        <v>42</v>
      </c>
      <c r="C25" s="15">
        <v>1524</v>
      </c>
      <c r="D25" s="15"/>
      <c r="E25" s="15">
        <v>656</v>
      </c>
      <c r="F25" s="15">
        <v>0</v>
      </c>
      <c r="G25" s="15">
        <v>492</v>
      </c>
      <c r="H25" s="15"/>
      <c r="I25" s="15">
        <v>54</v>
      </c>
      <c r="J25" s="15"/>
      <c r="K25" s="15">
        <v>54</v>
      </c>
      <c r="L25" s="15"/>
      <c r="M25" s="15">
        <v>273</v>
      </c>
      <c r="N25" s="15"/>
      <c r="O25" s="42">
        <v>54</v>
      </c>
      <c r="P25" s="42"/>
      <c r="Q25" s="11">
        <f t="shared" si="1"/>
        <v>3107</v>
      </c>
      <c r="R25" s="11">
        <f t="shared" si="1"/>
        <v>0</v>
      </c>
    </row>
    <row r="26" spans="1:18" ht="15" customHeight="1">
      <c r="A26" s="33" t="s">
        <v>43</v>
      </c>
      <c r="B26" s="34" t="s">
        <v>7</v>
      </c>
      <c r="C26" s="15">
        <v>20653</v>
      </c>
      <c r="D26" s="15">
        <v>8394</v>
      </c>
      <c r="E26" s="15">
        <v>5916</v>
      </c>
      <c r="F26" s="15">
        <v>247</v>
      </c>
      <c r="G26" s="15">
        <v>2849</v>
      </c>
      <c r="H26" s="15">
        <v>989</v>
      </c>
      <c r="I26" s="15">
        <v>1853</v>
      </c>
      <c r="J26" s="15">
        <v>315</v>
      </c>
      <c r="K26" s="15">
        <v>1991</v>
      </c>
      <c r="L26" s="15">
        <v>196</v>
      </c>
      <c r="M26" s="15">
        <v>4482</v>
      </c>
      <c r="N26" s="15">
        <v>968</v>
      </c>
      <c r="O26" s="42">
        <v>2395</v>
      </c>
      <c r="P26" s="42">
        <v>319</v>
      </c>
      <c r="Q26" s="11">
        <f t="shared" si="1"/>
        <v>40139</v>
      </c>
      <c r="R26" s="11">
        <f t="shared" si="1"/>
        <v>11428</v>
      </c>
    </row>
    <row r="27" spans="1:18" ht="15" customHeight="1">
      <c r="A27" s="33" t="s">
        <v>44</v>
      </c>
      <c r="B27" s="34" t="s">
        <v>8</v>
      </c>
      <c r="C27" s="15">
        <v>79635</v>
      </c>
      <c r="D27" s="15">
        <v>82918</v>
      </c>
      <c r="E27" s="15">
        <v>46196</v>
      </c>
      <c r="F27" s="15">
        <v>30048</v>
      </c>
      <c r="G27" s="15">
        <v>19919</v>
      </c>
      <c r="H27" s="15">
        <v>17849</v>
      </c>
      <c r="I27" s="15">
        <v>4562</v>
      </c>
      <c r="J27" s="15">
        <v>4308</v>
      </c>
      <c r="K27" s="15">
        <v>3544</v>
      </c>
      <c r="L27" s="15">
        <v>2833</v>
      </c>
      <c r="M27" s="15">
        <v>11073</v>
      </c>
      <c r="N27" s="15">
        <v>12213</v>
      </c>
      <c r="O27" s="42">
        <v>5405</v>
      </c>
      <c r="P27" s="42">
        <v>4895</v>
      </c>
      <c r="Q27" s="11">
        <f t="shared" si="1"/>
        <v>170334</v>
      </c>
      <c r="R27" s="11">
        <f t="shared" si="1"/>
        <v>155064</v>
      </c>
    </row>
    <row r="28" spans="1:18" ht="15" customHeight="1">
      <c r="A28" s="33" t="s">
        <v>45</v>
      </c>
      <c r="B28" s="34" t="s">
        <v>9</v>
      </c>
      <c r="C28" s="15">
        <v>52170</v>
      </c>
      <c r="D28" s="15">
        <v>26287</v>
      </c>
      <c r="E28" s="15">
        <v>4384</v>
      </c>
      <c r="F28" s="15">
        <v>2636</v>
      </c>
      <c r="G28" s="15">
        <v>3161</v>
      </c>
      <c r="H28" s="15">
        <v>3509</v>
      </c>
      <c r="I28" s="15">
        <v>1667</v>
      </c>
      <c r="J28" s="15">
        <v>1075</v>
      </c>
      <c r="K28" s="15">
        <v>2683</v>
      </c>
      <c r="L28" s="15">
        <v>545</v>
      </c>
      <c r="M28" s="15">
        <v>3388</v>
      </c>
      <c r="N28" s="15">
        <v>1326</v>
      </c>
      <c r="O28" s="42">
        <v>2571</v>
      </c>
      <c r="P28" s="42">
        <v>681</v>
      </c>
      <c r="Q28" s="11">
        <f t="shared" si="1"/>
        <v>70024</v>
      </c>
      <c r="R28" s="11">
        <f t="shared" si="1"/>
        <v>36059</v>
      </c>
    </row>
    <row r="29" spans="1:18" ht="15" customHeight="1">
      <c r="A29" s="33" t="s">
        <v>46</v>
      </c>
      <c r="B29" s="34" t="s">
        <v>10</v>
      </c>
      <c r="C29" s="15"/>
      <c r="D29" s="15">
        <v>9865</v>
      </c>
      <c r="E29" s="15"/>
      <c r="F29" s="15">
        <v>600</v>
      </c>
      <c r="G29" s="15"/>
      <c r="H29" s="15"/>
      <c r="I29" s="15"/>
      <c r="J29" s="15"/>
      <c r="K29" s="15"/>
      <c r="L29" s="15"/>
      <c r="M29" s="15"/>
      <c r="N29" s="15"/>
      <c r="O29" s="42"/>
      <c r="P29" s="42"/>
      <c r="Q29" s="11">
        <f t="shared" si="1"/>
        <v>0</v>
      </c>
      <c r="R29" s="11">
        <f t="shared" si="1"/>
        <v>10465</v>
      </c>
    </row>
    <row r="30" spans="1:18" ht="12.75">
      <c r="A30" s="33" t="s">
        <v>47</v>
      </c>
      <c r="B30" s="34" t="s">
        <v>11</v>
      </c>
      <c r="C30" s="15">
        <v>3770</v>
      </c>
      <c r="D30" s="15">
        <v>906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2"/>
      <c r="P30" s="42"/>
      <c r="Q30" s="11">
        <f t="shared" si="1"/>
        <v>3770</v>
      </c>
      <c r="R30" s="11">
        <f t="shared" si="1"/>
        <v>906</v>
      </c>
    </row>
    <row r="31" spans="1:18" ht="12.75">
      <c r="A31" s="33" t="s">
        <v>48</v>
      </c>
      <c r="B31" s="34" t="s">
        <v>12</v>
      </c>
      <c r="C31" s="15">
        <v>3110</v>
      </c>
      <c r="D31" s="15">
        <v>1598</v>
      </c>
      <c r="E31" s="15">
        <v>100</v>
      </c>
      <c r="F31" s="15"/>
      <c r="G31" s="15">
        <v>100</v>
      </c>
      <c r="H31" s="15">
        <v>138</v>
      </c>
      <c r="I31" s="15">
        <v>100</v>
      </c>
      <c r="J31" s="15">
        <v>43</v>
      </c>
      <c r="K31" s="15">
        <v>100</v>
      </c>
      <c r="L31" s="15"/>
      <c r="M31" s="15">
        <v>100</v>
      </c>
      <c r="N31" s="15">
        <v>55</v>
      </c>
      <c r="O31" s="42">
        <v>100</v>
      </c>
      <c r="P31" s="42">
        <v>90</v>
      </c>
      <c r="Q31" s="11">
        <f t="shared" si="1"/>
        <v>3710</v>
      </c>
      <c r="R31" s="11">
        <f t="shared" si="1"/>
        <v>1924</v>
      </c>
    </row>
    <row r="32" spans="1:18" ht="12.75">
      <c r="A32" s="33" t="s">
        <v>49</v>
      </c>
      <c r="B32" s="34" t="s">
        <v>13</v>
      </c>
      <c r="C32" s="15">
        <v>7460</v>
      </c>
      <c r="D32" s="15">
        <v>1110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2"/>
      <c r="P32" s="42"/>
      <c r="Q32" s="11">
        <f t="shared" si="1"/>
        <v>7460</v>
      </c>
      <c r="R32" s="11">
        <f t="shared" si="1"/>
        <v>1110</v>
      </c>
    </row>
    <row r="33" spans="1:18" ht="12.75">
      <c r="A33" s="33" t="s">
        <v>92</v>
      </c>
      <c r="B33" s="34" t="s">
        <v>89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2"/>
      <c r="P33" s="42"/>
      <c r="Q33" s="11">
        <f t="shared" si="1"/>
        <v>0</v>
      </c>
      <c r="R33" s="11">
        <f t="shared" si="1"/>
        <v>0</v>
      </c>
    </row>
    <row r="34" spans="1:18" ht="12.75">
      <c r="A34" s="33" t="s">
        <v>90</v>
      </c>
      <c r="B34" s="34" t="s">
        <v>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42"/>
      <c r="P34" s="42"/>
      <c r="Q34" s="11">
        <f t="shared" si="1"/>
        <v>0</v>
      </c>
      <c r="R34" s="11">
        <f t="shared" si="1"/>
        <v>0</v>
      </c>
    </row>
    <row r="35" spans="1:18" ht="12.75">
      <c r="A35" s="33" t="s">
        <v>91</v>
      </c>
      <c r="B35" s="34" t="s">
        <v>14</v>
      </c>
      <c r="C35" s="15">
        <v>12100</v>
      </c>
      <c r="D35" s="15">
        <v>2046</v>
      </c>
      <c r="E35" s="15"/>
      <c r="F35" s="15">
        <v>160</v>
      </c>
      <c r="G35" s="15"/>
      <c r="H35" s="15"/>
      <c r="I35" s="15"/>
      <c r="J35" s="15"/>
      <c r="K35" s="15"/>
      <c r="L35" s="15">
        <v>56</v>
      </c>
      <c r="M35" s="15"/>
      <c r="N35" s="15">
        <v>139</v>
      </c>
      <c r="O35" s="42"/>
      <c r="P35" s="42"/>
      <c r="Q35" s="11">
        <f t="shared" si="1"/>
        <v>12100</v>
      </c>
      <c r="R35" s="11">
        <f t="shared" si="1"/>
        <v>2401</v>
      </c>
    </row>
    <row r="36" spans="1:18" s="12" customFormat="1" ht="12.75">
      <c r="A36" s="35" t="s">
        <v>117</v>
      </c>
      <c r="B36" s="36" t="s">
        <v>15</v>
      </c>
      <c r="C36" s="18">
        <f aca="true" t="shared" si="5" ref="C36:P36">C37</f>
        <v>3000</v>
      </c>
      <c r="D36" s="18">
        <f t="shared" si="5"/>
        <v>200</v>
      </c>
      <c r="E36" s="18">
        <f>E37</f>
        <v>0</v>
      </c>
      <c r="F36" s="18">
        <f>F37</f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  <c r="Q36" s="11">
        <f t="shared" si="1"/>
        <v>3000</v>
      </c>
      <c r="R36" s="11">
        <f t="shared" si="1"/>
        <v>200</v>
      </c>
    </row>
    <row r="37" spans="1:18" ht="12.75">
      <c r="A37" s="33" t="s">
        <v>53</v>
      </c>
      <c r="B37" s="34" t="s">
        <v>134</v>
      </c>
      <c r="C37" s="15">
        <v>3000</v>
      </c>
      <c r="D37" s="15">
        <v>200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2">
        <v>0</v>
      </c>
      <c r="P37" s="42">
        <v>0</v>
      </c>
      <c r="Q37" s="11">
        <f t="shared" si="1"/>
        <v>3000</v>
      </c>
      <c r="R37" s="11">
        <f t="shared" si="1"/>
        <v>200</v>
      </c>
    </row>
    <row r="38" spans="1:18" ht="12.75">
      <c r="A38" s="49" t="s">
        <v>126</v>
      </c>
      <c r="B38" s="50" t="s">
        <v>118</v>
      </c>
      <c r="C38" s="51">
        <v>1000</v>
      </c>
      <c r="D38" s="51">
        <v>500</v>
      </c>
      <c r="E38" s="51">
        <v>1000</v>
      </c>
      <c r="F38" s="51">
        <v>500</v>
      </c>
      <c r="G38" s="15"/>
      <c r="H38" s="15"/>
      <c r="I38" s="15"/>
      <c r="J38" s="15"/>
      <c r="K38" s="15"/>
      <c r="L38" s="15"/>
      <c r="M38" s="15"/>
      <c r="N38" s="15"/>
      <c r="O38" s="42"/>
      <c r="P38" s="42"/>
      <c r="Q38" s="11">
        <f t="shared" si="1"/>
        <v>2000</v>
      </c>
      <c r="R38" s="11">
        <f t="shared" si="1"/>
        <v>1000</v>
      </c>
    </row>
    <row r="39" spans="1:18" s="12" customFormat="1" ht="15" customHeight="1">
      <c r="A39" s="35" t="s">
        <v>122</v>
      </c>
      <c r="B39" s="36" t="s">
        <v>16</v>
      </c>
      <c r="C39" s="18">
        <v>34504</v>
      </c>
      <c r="D39" s="18">
        <v>13000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1"/>
      <c r="P39" s="11"/>
      <c r="Q39" s="11">
        <f t="shared" si="1"/>
        <v>34504</v>
      </c>
      <c r="R39" s="11">
        <f t="shared" si="1"/>
        <v>13000</v>
      </c>
    </row>
    <row r="40" spans="1:18" s="12" customFormat="1" ht="24.75" customHeight="1">
      <c r="A40" s="37" t="s">
        <v>123</v>
      </c>
      <c r="B40" s="36" t="s">
        <v>17</v>
      </c>
      <c r="C40" s="18">
        <v>1200</v>
      </c>
      <c r="D40" s="18">
        <v>738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1"/>
      <c r="P40" s="11"/>
      <c r="Q40" s="11">
        <f t="shared" si="1"/>
        <v>1200</v>
      </c>
      <c r="R40" s="11">
        <f t="shared" si="1"/>
        <v>738</v>
      </c>
    </row>
    <row r="41" spans="1:18" s="12" customFormat="1" ht="12.75">
      <c r="A41" s="38" t="s">
        <v>124</v>
      </c>
      <c r="B41" s="39" t="s">
        <v>55</v>
      </c>
      <c r="C41" s="22">
        <v>5622</v>
      </c>
      <c r="D41" s="22">
        <v>1830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8"/>
      <c r="P41" s="18"/>
      <c r="Q41" s="11">
        <f t="shared" si="1"/>
        <v>5622</v>
      </c>
      <c r="R41" s="11">
        <f t="shared" si="1"/>
        <v>1830</v>
      </c>
    </row>
    <row r="42" spans="1:18" s="12" customFormat="1" ht="12.75">
      <c r="A42" s="38" t="s">
        <v>125</v>
      </c>
      <c r="B42" s="39" t="s">
        <v>106</v>
      </c>
      <c r="C42" s="22">
        <v>3020</v>
      </c>
      <c r="D42" s="22">
        <v>875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7"/>
      <c r="P42" s="27"/>
      <c r="Q42" s="11">
        <f t="shared" si="1"/>
        <v>3020</v>
      </c>
      <c r="R42" s="11">
        <f t="shared" si="1"/>
        <v>875</v>
      </c>
    </row>
    <row r="43" spans="1:18" s="12" customFormat="1" ht="12.75">
      <c r="A43" s="38" t="s">
        <v>127</v>
      </c>
      <c r="B43" s="39"/>
      <c r="C43" s="22">
        <f aca="true" t="shared" si="6" ref="C43:P43">SUM(C44:C47)</f>
        <v>83582</v>
      </c>
      <c r="D43" s="22">
        <f>SUM(D44:D47)</f>
        <v>5988</v>
      </c>
      <c r="E43" s="22">
        <f t="shared" si="6"/>
        <v>0</v>
      </c>
      <c r="F43" s="22">
        <f>SUM(F44:F47)</f>
        <v>15000</v>
      </c>
      <c r="G43" s="22">
        <f t="shared" si="6"/>
        <v>8500</v>
      </c>
      <c r="H43" s="22">
        <f>SUM(H44:H47)</f>
        <v>0</v>
      </c>
      <c r="I43" s="22">
        <f t="shared" si="6"/>
        <v>5303</v>
      </c>
      <c r="J43" s="22">
        <f>SUM(J44:J47)</f>
        <v>3303</v>
      </c>
      <c r="K43" s="22">
        <f t="shared" si="6"/>
        <v>1715</v>
      </c>
      <c r="L43" s="22">
        <f>SUM(L44:L47)</f>
        <v>1715</v>
      </c>
      <c r="M43" s="22">
        <f t="shared" si="6"/>
        <v>10000</v>
      </c>
      <c r="N43" s="22">
        <f>SUM(N44:N47)</f>
        <v>0</v>
      </c>
      <c r="O43" s="22">
        <f>SUM(O44:O47)</f>
        <v>10000</v>
      </c>
      <c r="P43" s="22">
        <f t="shared" si="6"/>
        <v>0</v>
      </c>
      <c r="Q43" s="11">
        <f t="shared" si="1"/>
        <v>119100</v>
      </c>
      <c r="R43" s="11">
        <f t="shared" si="1"/>
        <v>26006</v>
      </c>
    </row>
    <row r="44" spans="1:18" s="12" customFormat="1" ht="15" customHeight="1">
      <c r="A44" s="40" t="s">
        <v>56</v>
      </c>
      <c r="B44" s="41" t="s">
        <v>57</v>
      </c>
      <c r="C44" s="29">
        <v>38000</v>
      </c>
      <c r="D44" s="29"/>
      <c r="E44" s="22"/>
      <c r="F44" s="22"/>
      <c r="G44" s="22"/>
      <c r="H44" s="22"/>
      <c r="I44" s="62">
        <v>5303</v>
      </c>
      <c r="J44" s="62">
        <v>3303</v>
      </c>
      <c r="K44" s="62">
        <v>1715</v>
      </c>
      <c r="L44" s="62">
        <v>1715</v>
      </c>
      <c r="M44" s="62">
        <v>10000</v>
      </c>
      <c r="N44" s="62">
        <v>0</v>
      </c>
      <c r="O44" s="56">
        <v>10000</v>
      </c>
      <c r="P44" s="56"/>
      <c r="Q44" s="11">
        <f t="shared" si="1"/>
        <v>65018</v>
      </c>
      <c r="R44" s="11">
        <f t="shared" si="1"/>
        <v>5018</v>
      </c>
    </row>
    <row r="45" spans="1:18" s="12" customFormat="1" ht="15" customHeight="1">
      <c r="A45" s="33" t="s">
        <v>58</v>
      </c>
      <c r="B45" s="34" t="s">
        <v>18</v>
      </c>
      <c r="C45" s="15">
        <v>45582</v>
      </c>
      <c r="D45" s="15">
        <v>5988</v>
      </c>
      <c r="E45" s="18"/>
      <c r="F45" s="18">
        <v>15000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1">
        <f t="shared" si="1"/>
        <v>45582</v>
      </c>
      <c r="R45" s="11">
        <f t="shared" si="1"/>
        <v>20988</v>
      </c>
    </row>
    <row r="46" spans="1:18" s="12" customFormat="1" ht="15" customHeight="1">
      <c r="A46" s="33" t="s">
        <v>59</v>
      </c>
      <c r="B46" s="34" t="s">
        <v>60</v>
      </c>
      <c r="C46" s="15"/>
      <c r="D46" s="15"/>
      <c r="E46" s="18"/>
      <c r="F46" s="18"/>
      <c r="G46" s="56">
        <v>8500</v>
      </c>
      <c r="H46" s="56"/>
      <c r="I46" s="18"/>
      <c r="J46" s="18"/>
      <c r="K46" s="18"/>
      <c r="L46" s="18"/>
      <c r="M46" s="18"/>
      <c r="N46" s="18"/>
      <c r="O46" s="11"/>
      <c r="P46" s="11"/>
      <c r="Q46" s="11">
        <f t="shared" si="1"/>
        <v>8500</v>
      </c>
      <c r="R46" s="11">
        <f t="shared" si="1"/>
        <v>0</v>
      </c>
    </row>
    <row r="47" spans="1:18" s="12" customFormat="1" ht="15" customHeight="1">
      <c r="A47" s="33" t="s">
        <v>93</v>
      </c>
      <c r="B47" s="34" t="s">
        <v>94</v>
      </c>
      <c r="C47" s="15"/>
      <c r="D47" s="1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1"/>
      <c r="P47" s="11"/>
      <c r="Q47" s="11">
        <f t="shared" si="1"/>
        <v>0</v>
      </c>
      <c r="R47" s="11">
        <f t="shared" si="1"/>
        <v>0</v>
      </c>
    </row>
    <row r="48" spans="1:18" s="12" customFormat="1" ht="15" customHeight="1">
      <c r="A48" s="59" t="s">
        <v>128</v>
      </c>
      <c r="B48" s="50" t="s">
        <v>129</v>
      </c>
      <c r="C48" s="51">
        <v>61349</v>
      </c>
      <c r="D48" s="51"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">
        <f t="shared" si="1"/>
        <v>61349</v>
      </c>
      <c r="R48" s="11">
        <f t="shared" si="1"/>
        <v>0</v>
      </c>
    </row>
    <row r="49" spans="1:18" s="1" customFormat="1" ht="23.25" customHeight="1" thickBot="1">
      <c r="A49" s="121" t="s">
        <v>61</v>
      </c>
      <c r="B49" s="122"/>
      <c r="C49" s="44">
        <f>C48+C43+C42+C41+C40+C39+C38+C36+C21+C16+C10+C5</f>
        <v>737372</v>
      </c>
      <c r="D49" s="44">
        <f>D48+D43+D42+D41+D40+D39+D38+D36+D21+D16+D10+D5</f>
        <v>277651</v>
      </c>
      <c r="E49" s="44">
        <f>E43+E42+E41+E40+E39+E38+E36+E21+E16+E10+E5</f>
        <v>266585</v>
      </c>
      <c r="F49" s="44">
        <f>F48+F43+F42+F41+F40+F39+F38+F36+F21+F16+F10+F5</f>
        <v>98827</v>
      </c>
      <c r="G49" s="44">
        <f aca="true" t="shared" si="7" ref="G49:P49">G43+G42+G41+G40+G39+G36+G21+G16+G10+G5</f>
        <v>179872</v>
      </c>
      <c r="H49" s="44">
        <f t="shared" si="7"/>
        <v>58439</v>
      </c>
      <c r="I49" s="44">
        <f t="shared" si="7"/>
        <v>46828</v>
      </c>
      <c r="J49" s="44">
        <f t="shared" si="7"/>
        <v>17118</v>
      </c>
      <c r="K49" s="44">
        <f t="shared" si="7"/>
        <v>38640</v>
      </c>
      <c r="L49" s="44">
        <f t="shared" si="7"/>
        <v>12223</v>
      </c>
      <c r="M49" s="44">
        <f t="shared" si="7"/>
        <v>116438</v>
      </c>
      <c r="N49" s="44">
        <f t="shared" si="7"/>
        <v>36732</v>
      </c>
      <c r="O49" s="44">
        <f t="shared" si="7"/>
        <v>55292</v>
      </c>
      <c r="P49" s="44">
        <f t="shared" si="7"/>
        <v>14619</v>
      </c>
      <c r="Q49" s="44">
        <f>Q48+Q43+Q42+Q41+Q40+Q39+Q38+Q36+Q21+Q20+Q19+Q18+Q17+Q10+Q5</f>
        <v>1441027</v>
      </c>
      <c r="R49" s="44">
        <f>R48+R43+R42+R41+R40+R39+R38+R36+R21+R20+R19+R18+R17+R10+R5</f>
        <v>515609</v>
      </c>
    </row>
    <row r="50" ht="13.5" thickTop="1">
      <c r="B50" s="24"/>
    </row>
    <row r="51" spans="2:6" ht="12.75">
      <c r="B51" s="24"/>
      <c r="C51" s="30"/>
      <c r="D51" s="30"/>
      <c r="E51" s="30"/>
      <c r="F51" s="30"/>
    </row>
    <row r="52" ht="12.75">
      <c r="B52" s="24"/>
    </row>
    <row r="54" spans="11:12" ht="12.75">
      <c r="K54" s="60"/>
      <c r="L54" s="60"/>
    </row>
  </sheetData>
  <mergeCells count="12">
    <mergeCell ref="Q3:R3"/>
    <mergeCell ref="A49:B49"/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9.421875" style="73" customWidth="1"/>
    <col min="2" max="2" width="5.00390625" style="97" customWidth="1"/>
    <col min="3" max="10" width="13.421875" style="97" customWidth="1"/>
    <col min="11" max="16384" width="9.140625" style="73" customWidth="1"/>
  </cols>
  <sheetData>
    <row r="1" spans="1:10" s="69" customFormat="1" ht="17.25" customHeight="1">
      <c r="A1" s="126" t="s">
        <v>153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3.5" thickBo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74" customFormat="1" ht="15.75" customHeight="1" thickBot="1" thickTop="1">
      <c r="A3" s="127" t="s">
        <v>19</v>
      </c>
      <c r="B3" s="127" t="s">
        <v>20</v>
      </c>
      <c r="C3" s="108" t="s">
        <v>95</v>
      </c>
      <c r="D3" s="108" t="s">
        <v>96</v>
      </c>
      <c r="E3" s="108" t="s">
        <v>97</v>
      </c>
      <c r="F3" s="108" t="s">
        <v>98</v>
      </c>
      <c r="G3" s="108" t="s">
        <v>88</v>
      </c>
      <c r="H3" s="108" t="s">
        <v>99</v>
      </c>
      <c r="I3" s="108" t="s">
        <v>100</v>
      </c>
      <c r="J3" s="109" t="s">
        <v>21</v>
      </c>
    </row>
    <row r="4" spans="1:10" ht="25.5" thickBot="1" thickTop="1">
      <c r="A4" s="128"/>
      <c r="B4" s="128"/>
      <c r="C4" s="75" t="s">
        <v>145</v>
      </c>
      <c r="D4" s="75" t="s">
        <v>145</v>
      </c>
      <c r="E4" s="75" t="s">
        <v>145</v>
      </c>
      <c r="F4" s="75" t="s">
        <v>145</v>
      </c>
      <c r="G4" s="75" t="s">
        <v>145</v>
      </c>
      <c r="H4" s="75" t="s">
        <v>145</v>
      </c>
      <c r="I4" s="75" t="s">
        <v>145</v>
      </c>
      <c r="J4" s="75" t="s">
        <v>145</v>
      </c>
    </row>
    <row r="5" spans="1:10" s="78" customFormat="1" ht="27.75" customHeight="1" thickTop="1">
      <c r="A5" s="76" t="s">
        <v>22</v>
      </c>
      <c r="B5" s="77" t="s">
        <v>0</v>
      </c>
      <c r="C5" s="99">
        <f>SUM(C6:C9)</f>
        <v>270129</v>
      </c>
      <c r="D5" s="99">
        <f aca="true" t="shared" si="0" ref="D5:I5">SUM(D6:D9)</f>
        <v>161519</v>
      </c>
      <c r="E5" s="99">
        <f t="shared" si="0"/>
        <v>95743</v>
      </c>
      <c r="F5" s="99">
        <f t="shared" si="0"/>
        <v>25747</v>
      </c>
      <c r="G5" s="99">
        <f t="shared" si="0"/>
        <v>23911</v>
      </c>
      <c r="H5" s="99">
        <f t="shared" si="0"/>
        <v>63455</v>
      </c>
      <c r="I5" s="99">
        <f t="shared" si="0"/>
        <v>27804</v>
      </c>
      <c r="J5" s="99">
        <f aca="true" t="shared" si="1" ref="J5:J49">C5+D5+E5+F5+G5+H5+I5</f>
        <v>668308</v>
      </c>
    </row>
    <row r="6" spans="1:10" ht="15" customHeight="1">
      <c r="A6" s="79" t="s">
        <v>23</v>
      </c>
      <c r="B6" s="80" t="s">
        <v>24</v>
      </c>
      <c r="C6" s="100">
        <v>263432</v>
      </c>
      <c r="D6" s="100">
        <v>161519</v>
      </c>
      <c r="E6" s="100">
        <v>95743</v>
      </c>
      <c r="F6" s="100">
        <v>25747</v>
      </c>
      <c r="G6" s="100">
        <v>23911</v>
      </c>
      <c r="H6" s="100">
        <v>63455</v>
      </c>
      <c r="I6" s="100">
        <v>27804</v>
      </c>
      <c r="J6" s="99">
        <f t="shared" si="1"/>
        <v>661611</v>
      </c>
    </row>
    <row r="7" spans="1:10" ht="15" customHeight="1">
      <c r="A7" s="79" t="s">
        <v>82</v>
      </c>
      <c r="B7" s="80" t="s">
        <v>79</v>
      </c>
      <c r="C7" s="100"/>
      <c r="D7" s="100"/>
      <c r="E7" s="100"/>
      <c r="F7" s="100"/>
      <c r="G7" s="100"/>
      <c r="H7" s="100"/>
      <c r="I7" s="100"/>
      <c r="J7" s="99">
        <f t="shared" si="1"/>
        <v>0</v>
      </c>
    </row>
    <row r="8" spans="1:10" ht="15" customHeight="1">
      <c r="A8" s="79" t="s">
        <v>83</v>
      </c>
      <c r="B8" s="80" t="s">
        <v>26</v>
      </c>
      <c r="C8" s="100">
        <v>6697</v>
      </c>
      <c r="D8" s="100"/>
      <c r="E8" s="100"/>
      <c r="F8" s="100"/>
      <c r="G8" s="100"/>
      <c r="H8" s="100"/>
      <c r="I8" s="100"/>
      <c r="J8" s="99">
        <f t="shared" si="1"/>
        <v>6697</v>
      </c>
    </row>
    <row r="9" spans="1:10" ht="15" customHeight="1">
      <c r="A9" s="79" t="s">
        <v>84</v>
      </c>
      <c r="B9" s="80" t="s">
        <v>81</v>
      </c>
      <c r="C9" s="100"/>
      <c r="D9" s="100"/>
      <c r="E9" s="100"/>
      <c r="F9" s="100"/>
      <c r="G9" s="100"/>
      <c r="H9" s="100"/>
      <c r="I9" s="100"/>
      <c r="J9" s="99">
        <f t="shared" si="1"/>
        <v>0</v>
      </c>
    </row>
    <row r="10" spans="1:10" s="78" customFormat="1" ht="15" customHeight="1">
      <c r="A10" s="81" t="s">
        <v>27</v>
      </c>
      <c r="B10" s="82" t="s">
        <v>1</v>
      </c>
      <c r="C10" s="101">
        <f>SUM(C11:C15)</f>
        <v>66598</v>
      </c>
      <c r="D10" s="101">
        <f aca="true" t="shared" si="2" ref="D10:I10">SUM(D11:D15)</f>
        <v>7621</v>
      </c>
      <c r="E10" s="101">
        <f t="shared" si="2"/>
        <v>16014</v>
      </c>
      <c r="F10" s="101">
        <f t="shared" si="2"/>
        <v>1138</v>
      </c>
      <c r="G10" s="101">
        <f t="shared" si="2"/>
        <v>1119</v>
      </c>
      <c r="H10" s="101">
        <f t="shared" si="2"/>
        <v>4762</v>
      </c>
      <c r="I10" s="101">
        <f t="shared" si="2"/>
        <v>1264</v>
      </c>
      <c r="J10" s="99">
        <f t="shared" si="1"/>
        <v>98516</v>
      </c>
    </row>
    <row r="11" spans="1:10" ht="15" customHeight="1">
      <c r="A11" s="79" t="s">
        <v>28</v>
      </c>
      <c r="B11" s="80" t="s">
        <v>29</v>
      </c>
      <c r="C11" s="100">
        <v>44783</v>
      </c>
      <c r="D11" s="100">
        <v>2367</v>
      </c>
      <c r="E11" s="100">
        <v>11837</v>
      </c>
      <c r="F11" s="100"/>
      <c r="G11" s="100"/>
      <c r="H11" s="100">
        <v>2458</v>
      </c>
      <c r="I11" s="100"/>
      <c r="J11" s="99">
        <f t="shared" si="1"/>
        <v>61445</v>
      </c>
    </row>
    <row r="12" spans="1:10" ht="15" customHeight="1">
      <c r="A12" s="79" t="s">
        <v>30</v>
      </c>
      <c r="B12" s="80" t="s">
        <v>31</v>
      </c>
      <c r="C12" s="100">
        <v>10848</v>
      </c>
      <c r="D12" s="100"/>
      <c r="E12" s="100">
        <v>900</v>
      </c>
      <c r="F12" s="100"/>
      <c r="G12" s="100"/>
      <c r="H12" s="100"/>
      <c r="I12" s="100"/>
      <c r="J12" s="99">
        <f t="shared" si="1"/>
        <v>11748</v>
      </c>
    </row>
    <row r="13" spans="1:10" ht="15" customHeight="1">
      <c r="A13" s="79" t="s">
        <v>32</v>
      </c>
      <c r="B13" s="80" t="s">
        <v>33</v>
      </c>
      <c r="C13" s="100">
        <v>8903</v>
      </c>
      <c r="D13" s="100">
        <v>4858</v>
      </c>
      <c r="E13" s="100">
        <v>2885</v>
      </c>
      <c r="F13" s="100">
        <v>784</v>
      </c>
      <c r="G13" s="100">
        <v>730</v>
      </c>
      <c r="H13" s="100">
        <v>1915</v>
      </c>
      <c r="I13" s="100">
        <v>847</v>
      </c>
      <c r="J13" s="99">
        <f t="shared" si="1"/>
        <v>20922</v>
      </c>
    </row>
    <row r="14" spans="1:10" ht="15" customHeight="1">
      <c r="A14" s="79" t="s">
        <v>86</v>
      </c>
      <c r="B14" s="80" t="s">
        <v>87</v>
      </c>
      <c r="C14" s="100">
        <v>2064</v>
      </c>
      <c r="D14" s="100">
        <v>396</v>
      </c>
      <c r="E14" s="100">
        <v>392</v>
      </c>
      <c r="F14" s="100">
        <v>354</v>
      </c>
      <c r="G14" s="100">
        <v>389</v>
      </c>
      <c r="H14" s="100">
        <v>389</v>
      </c>
      <c r="I14" s="100">
        <v>417</v>
      </c>
      <c r="J14" s="99">
        <f t="shared" si="1"/>
        <v>4401</v>
      </c>
    </row>
    <row r="15" spans="1:10" ht="15" customHeight="1">
      <c r="A15" s="79" t="s">
        <v>101</v>
      </c>
      <c r="B15" s="80" t="s">
        <v>85</v>
      </c>
      <c r="C15" s="100"/>
      <c r="D15" s="100"/>
      <c r="E15" s="100"/>
      <c r="F15" s="100"/>
      <c r="G15" s="100"/>
      <c r="H15" s="100"/>
      <c r="I15" s="100"/>
      <c r="J15" s="99">
        <f t="shared" si="1"/>
        <v>0</v>
      </c>
    </row>
    <row r="16" spans="1:10" s="85" customFormat="1" ht="15" customHeight="1">
      <c r="A16" s="83" t="s">
        <v>107</v>
      </c>
      <c r="B16" s="84" t="s">
        <v>3</v>
      </c>
      <c r="C16" s="102">
        <f>SUM(C17:C20)</f>
        <v>87600</v>
      </c>
      <c r="D16" s="102">
        <f aca="true" t="shared" si="3" ref="D16:I16">SUM(D17:D20)</f>
        <v>44496</v>
      </c>
      <c r="E16" s="102">
        <f t="shared" si="3"/>
        <v>29438</v>
      </c>
      <c r="F16" s="102">
        <f t="shared" si="3"/>
        <v>6685</v>
      </c>
      <c r="G16" s="102">
        <f t="shared" si="3"/>
        <v>6299</v>
      </c>
      <c r="H16" s="102">
        <f t="shared" si="3"/>
        <v>17783</v>
      </c>
      <c r="I16" s="102">
        <f t="shared" si="3"/>
        <v>7188</v>
      </c>
      <c r="J16" s="99">
        <f t="shared" si="1"/>
        <v>199489</v>
      </c>
    </row>
    <row r="17" spans="1:10" s="88" customFormat="1" ht="15" customHeight="1">
      <c r="A17" s="86" t="s">
        <v>108</v>
      </c>
      <c r="B17" s="87" t="s">
        <v>113</v>
      </c>
      <c r="C17" s="103">
        <v>68372</v>
      </c>
      <c r="D17" s="103">
        <v>32347</v>
      </c>
      <c r="E17" s="103">
        <v>21366</v>
      </c>
      <c r="F17" s="103">
        <v>5066</v>
      </c>
      <c r="G17" s="103">
        <v>4723</v>
      </c>
      <c r="H17" s="103">
        <v>13193</v>
      </c>
      <c r="I17" s="103">
        <v>5625</v>
      </c>
      <c r="J17" s="99">
        <f t="shared" si="1"/>
        <v>150692</v>
      </c>
    </row>
    <row r="18" spans="1:10" s="88" customFormat="1" ht="15" customHeight="1">
      <c r="A18" s="86" t="s">
        <v>109</v>
      </c>
      <c r="B18" s="87" t="s">
        <v>114</v>
      </c>
      <c r="C18" s="103">
        <v>2903</v>
      </c>
      <c r="D18" s="103">
        <v>4839</v>
      </c>
      <c r="E18" s="103">
        <v>3480</v>
      </c>
      <c r="F18" s="103">
        <v>419</v>
      </c>
      <c r="G18" s="103">
        <v>444</v>
      </c>
      <c r="H18" s="103">
        <v>1815</v>
      </c>
      <c r="I18" s="103">
        <v>389</v>
      </c>
      <c r="J18" s="99">
        <f t="shared" si="1"/>
        <v>14289</v>
      </c>
    </row>
    <row r="19" spans="1:10" s="88" customFormat="1" ht="15" customHeight="1">
      <c r="A19" s="86" t="s">
        <v>110</v>
      </c>
      <c r="B19" s="87" t="s">
        <v>115</v>
      </c>
      <c r="C19" s="103">
        <v>13981</v>
      </c>
      <c r="D19" s="103">
        <v>6576</v>
      </c>
      <c r="E19" s="103">
        <v>4302</v>
      </c>
      <c r="F19" s="103">
        <v>1036</v>
      </c>
      <c r="G19" s="103">
        <v>968</v>
      </c>
      <c r="H19" s="103">
        <v>2645</v>
      </c>
      <c r="I19" s="103">
        <v>1122</v>
      </c>
      <c r="J19" s="99">
        <f t="shared" si="1"/>
        <v>30630</v>
      </c>
    </row>
    <row r="20" spans="1:10" s="88" customFormat="1" ht="15" customHeight="1">
      <c r="A20" s="86" t="s">
        <v>111</v>
      </c>
      <c r="B20" s="87" t="s">
        <v>116</v>
      </c>
      <c r="C20" s="103">
        <v>2344</v>
      </c>
      <c r="D20" s="103">
        <v>734</v>
      </c>
      <c r="E20" s="103">
        <v>290</v>
      </c>
      <c r="F20" s="103">
        <v>164</v>
      </c>
      <c r="G20" s="103">
        <v>164</v>
      </c>
      <c r="H20" s="103">
        <v>130</v>
      </c>
      <c r="I20" s="103">
        <v>52</v>
      </c>
      <c r="J20" s="99">
        <f t="shared" si="1"/>
        <v>3878</v>
      </c>
    </row>
    <row r="21" spans="1:10" s="78" customFormat="1" ht="15" customHeight="1">
      <c r="A21" s="81" t="s">
        <v>112</v>
      </c>
      <c r="B21" s="82" t="s">
        <v>5</v>
      </c>
      <c r="C21" s="101">
        <f>SUM(C22:C35)</f>
        <v>289365</v>
      </c>
      <c r="D21" s="101">
        <f aca="true" t="shared" si="4" ref="D21:I21">SUM(D22:D35)</f>
        <v>58987</v>
      </c>
      <c r="E21" s="101">
        <f t="shared" si="4"/>
        <v>34784</v>
      </c>
      <c r="F21" s="101">
        <f t="shared" si="4"/>
        <v>10807</v>
      </c>
      <c r="G21" s="101">
        <f t="shared" si="4"/>
        <v>8118</v>
      </c>
      <c r="H21" s="101">
        <f t="shared" si="4"/>
        <v>21695</v>
      </c>
      <c r="I21" s="101">
        <f t="shared" si="4"/>
        <v>13221</v>
      </c>
      <c r="J21" s="99">
        <f t="shared" si="1"/>
        <v>436977</v>
      </c>
    </row>
    <row r="22" spans="1:10" ht="15" customHeight="1">
      <c r="A22" s="79" t="s">
        <v>36</v>
      </c>
      <c r="B22" s="80" t="s">
        <v>6</v>
      </c>
      <c r="C22" s="100">
        <v>5000</v>
      </c>
      <c r="D22" s="100">
        <v>7700</v>
      </c>
      <c r="E22" s="100">
        <v>2900</v>
      </c>
      <c r="F22" s="100">
        <v>1500</v>
      </c>
      <c r="G22" s="100">
        <v>800</v>
      </c>
      <c r="H22" s="100">
        <v>1700</v>
      </c>
      <c r="I22" s="100">
        <v>1300</v>
      </c>
      <c r="J22" s="99">
        <f t="shared" si="1"/>
        <v>20900</v>
      </c>
    </row>
    <row r="23" spans="1:10" ht="15" customHeight="1">
      <c r="A23" s="79" t="s">
        <v>37</v>
      </c>
      <c r="B23" s="80" t="s">
        <v>38</v>
      </c>
      <c r="C23" s="100"/>
      <c r="D23" s="100"/>
      <c r="E23" s="100"/>
      <c r="F23" s="100"/>
      <c r="G23" s="100"/>
      <c r="H23" s="100"/>
      <c r="I23" s="100"/>
      <c r="J23" s="99">
        <f t="shared" si="1"/>
        <v>0</v>
      </c>
    </row>
    <row r="24" spans="1:10" ht="15" customHeight="1">
      <c r="A24" s="79" t="s">
        <v>39</v>
      </c>
      <c r="B24" s="80" t="s">
        <v>40</v>
      </c>
      <c r="C24" s="100">
        <v>400</v>
      </c>
      <c r="D24" s="100">
        <v>700</v>
      </c>
      <c r="E24" s="100">
        <v>150</v>
      </c>
      <c r="F24" s="100">
        <v>200</v>
      </c>
      <c r="G24" s="100">
        <v>150</v>
      </c>
      <c r="H24" s="100">
        <v>150</v>
      </c>
      <c r="I24" s="100">
        <v>150</v>
      </c>
      <c r="J24" s="99">
        <f t="shared" si="1"/>
        <v>1900</v>
      </c>
    </row>
    <row r="25" spans="1:10" ht="15" customHeight="1">
      <c r="A25" s="79" t="s">
        <v>41</v>
      </c>
      <c r="B25" s="80" t="s">
        <v>42</v>
      </c>
      <c r="C25" s="100">
        <v>476</v>
      </c>
      <c r="D25" s="100">
        <v>816</v>
      </c>
      <c r="E25" s="100">
        <v>578</v>
      </c>
      <c r="F25" s="100">
        <v>68</v>
      </c>
      <c r="G25" s="100">
        <v>68</v>
      </c>
      <c r="H25" s="100">
        <v>340</v>
      </c>
      <c r="I25" s="100">
        <v>68</v>
      </c>
      <c r="J25" s="99">
        <f t="shared" si="1"/>
        <v>2414</v>
      </c>
    </row>
    <row r="26" spans="1:10" ht="15" customHeight="1">
      <c r="A26" s="79" t="s">
        <v>43</v>
      </c>
      <c r="B26" s="80" t="s">
        <v>7</v>
      </c>
      <c r="C26" s="100">
        <v>43933</v>
      </c>
      <c r="D26" s="100">
        <v>4857</v>
      </c>
      <c r="E26" s="100">
        <v>4245</v>
      </c>
      <c r="F26" s="100">
        <v>852</v>
      </c>
      <c r="G26" s="100">
        <v>1200</v>
      </c>
      <c r="H26" s="100">
        <v>3134</v>
      </c>
      <c r="I26" s="100">
        <v>2400</v>
      </c>
      <c r="J26" s="99">
        <f t="shared" si="1"/>
        <v>60621</v>
      </c>
    </row>
    <row r="27" spans="1:10" ht="15" customHeight="1">
      <c r="A27" s="79" t="s">
        <v>44</v>
      </c>
      <c r="B27" s="80" t="s">
        <v>8</v>
      </c>
      <c r="C27" s="100">
        <v>99883</v>
      </c>
      <c r="D27" s="100">
        <v>38450</v>
      </c>
      <c r="E27" s="100">
        <v>19000</v>
      </c>
      <c r="F27" s="100">
        <v>6300</v>
      </c>
      <c r="G27" s="100">
        <v>4120</v>
      </c>
      <c r="H27" s="100">
        <v>12200</v>
      </c>
      <c r="I27" s="100">
        <v>6800</v>
      </c>
      <c r="J27" s="99">
        <f t="shared" si="1"/>
        <v>186753</v>
      </c>
    </row>
    <row r="28" spans="1:10" ht="15" customHeight="1">
      <c r="A28" s="79" t="s">
        <v>45</v>
      </c>
      <c r="B28" s="80" t="s">
        <v>9</v>
      </c>
      <c r="C28" s="100">
        <v>114133</v>
      </c>
      <c r="D28" s="100">
        <v>6064</v>
      </c>
      <c r="E28" s="100">
        <v>7411</v>
      </c>
      <c r="F28" s="100">
        <v>1687</v>
      </c>
      <c r="G28" s="100">
        <v>1580</v>
      </c>
      <c r="H28" s="100">
        <v>3871</v>
      </c>
      <c r="I28" s="100">
        <v>2203</v>
      </c>
      <c r="J28" s="99">
        <f t="shared" si="1"/>
        <v>136949</v>
      </c>
    </row>
    <row r="29" spans="1:10" ht="15" customHeight="1">
      <c r="A29" s="79" t="s">
        <v>46</v>
      </c>
      <c r="B29" s="80" t="s">
        <v>10</v>
      </c>
      <c r="C29" s="100"/>
      <c r="D29" s="100"/>
      <c r="E29" s="100"/>
      <c r="F29" s="100"/>
      <c r="G29" s="100"/>
      <c r="H29" s="100"/>
      <c r="I29" s="100"/>
      <c r="J29" s="99">
        <f t="shared" si="1"/>
        <v>0</v>
      </c>
    </row>
    <row r="30" spans="1:10" ht="12.75">
      <c r="A30" s="79" t="s">
        <v>47</v>
      </c>
      <c r="B30" s="80" t="s">
        <v>11</v>
      </c>
      <c r="C30" s="100">
        <v>3740</v>
      </c>
      <c r="D30" s="100"/>
      <c r="E30" s="100"/>
      <c r="F30" s="100"/>
      <c r="G30" s="100"/>
      <c r="H30" s="100"/>
      <c r="I30" s="100"/>
      <c r="J30" s="99">
        <f t="shared" si="1"/>
        <v>3740</v>
      </c>
    </row>
    <row r="31" spans="1:10" ht="12.75">
      <c r="A31" s="79" t="s">
        <v>48</v>
      </c>
      <c r="B31" s="80" t="s">
        <v>12</v>
      </c>
      <c r="C31" s="100">
        <v>3300</v>
      </c>
      <c r="D31" s="100">
        <v>400</v>
      </c>
      <c r="E31" s="100">
        <v>300</v>
      </c>
      <c r="F31" s="100">
        <v>200</v>
      </c>
      <c r="G31" s="100">
        <v>200</v>
      </c>
      <c r="H31" s="100">
        <v>300</v>
      </c>
      <c r="I31" s="100">
        <v>300</v>
      </c>
      <c r="J31" s="99">
        <f t="shared" si="1"/>
        <v>5000</v>
      </c>
    </row>
    <row r="32" spans="1:10" ht="12.75">
      <c r="A32" s="79" t="s">
        <v>49</v>
      </c>
      <c r="B32" s="80" t="s">
        <v>13</v>
      </c>
      <c r="C32" s="100">
        <v>5500</v>
      </c>
      <c r="D32" s="100"/>
      <c r="E32" s="100"/>
      <c r="F32" s="100"/>
      <c r="G32" s="100"/>
      <c r="H32" s="100"/>
      <c r="I32" s="100"/>
      <c r="J32" s="99">
        <f t="shared" si="1"/>
        <v>5500</v>
      </c>
    </row>
    <row r="33" spans="1:10" ht="12.75">
      <c r="A33" s="79" t="s">
        <v>92</v>
      </c>
      <c r="B33" s="80" t="s">
        <v>89</v>
      </c>
      <c r="C33" s="100"/>
      <c r="D33" s="100"/>
      <c r="E33" s="100"/>
      <c r="F33" s="100"/>
      <c r="G33" s="100"/>
      <c r="H33" s="100"/>
      <c r="I33" s="100"/>
      <c r="J33" s="99">
        <f t="shared" si="1"/>
        <v>0</v>
      </c>
    </row>
    <row r="34" spans="1:10" ht="12.75">
      <c r="A34" s="79" t="s">
        <v>90</v>
      </c>
      <c r="B34" s="80" t="s">
        <v>51</v>
      </c>
      <c r="C34" s="100"/>
      <c r="D34" s="100"/>
      <c r="E34" s="100"/>
      <c r="F34" s="100"/>
      <c r="G34" s="100"/>
      <c r="H34" s="100"/>
      <c r="I34" s="100"/>
      <c r="J34" s="99">
        <f t="shared" si="1"/>
        <v>0</v>
      </c>
    </row>
    <row r="35" spans="1:10" ht="12.75">
      <c r="A35" s="79" t="s">
        <v>91</v>
      </c>
      <c r="B35" s="80" t="s">
        <v>14</v>
      </c>
      <c r="C35" s="100">
        <v>13000</v>
      </c>
      <c r="D35" s="100"/>
      <c r="E35" s="100">
        <v>200</v>
      </c>
      <c r="F35" s="100"/>
      <c r="G35" s="100"/>
      <c r="H35" s="100"/>
      <c r="I35" s="100"/>
      <c r="J35" s="99">
        <f t="shared" si="1"/>
        <v>13200</v>
      </c>
    </row>
    <row r="36" spans="1:10" s="78" customFormat="1" ht="12.75">
      <c r="A36" s="81" t="s">
        <v>117</v>
      </c>
      <c r="B36" s="82" t="s">
        <v>15</v>
      </c>
      <c r="C36" s="101">
        <f aca="true" t="shared" si="5" ref="C36:I36">C38+C37</f>
        <v>3000</v>
      </c>
      <c r="D36" s="101">
        <f t="shared" si="5"/>
        <v>0</v>
      </c>
      <c r="E36" s="101">
        <f t="shared" si="5"/>
        <v>0</v>
      </c>
      <c r="F36" s="101">
        <f t="shared" si="5"/>
        <v>0</v>
      </c>
      <c r="G36" s="101">
        <f t="shared" si="5"/>
        <v>0</v>
      </c>
      <c r="H36" s="101">
        <f t="shared" si="5"/>
        <v>0</v>
      </c>
      <c r="I36" s="101">
        <f t="shared" si="5"/>
        <v>0</v>
      </c>
      <c r="J36" s="99">
        <f t="shared" si="1"/>
        <v>3000</v>
      </c>
    </row>
    <row r="37" spans="1:10" ht="12.75">
      <c r="A37" s="79" t="s">
        <v>53</v>
      </c>
      <c r="B37" s="80" t="s">
        <v>134</v>
      </c>
      <c r="C37" s="100">
        <v>3000</v>
      </c>
      <c r="D37" s="100"/>
      <c r="E37" s="100"/>
      <c r="F37" s="100"/>
      <c r="G37" s="100"/>
      <c r="H37" s="100"/>
      <c r="I37" s="100"/>
      <c r="J37" s="99">
        <f t="shared" si="1"/>
        <v>3000</v>
      </c>
    </row>
    <row r="38" spans="1:10" ht="12.75">
      <c r="A38" s="79" t="s">
        <v>143</v>
      </c>
      <c r="B38" s="80" t="s">
        <v>144</v>
      </c>
      <c r="C38" s="100"/>
      <c r="D38" s="100"/>
      <c r="E38" s="100"/>
      <c r="F38" s="100"/>
      <c r="G38" s="100"/>
      <c r="H38" s="100"/>
      <c r="I38" s="100"/>
      <c r="J38" s="99">
        <f t="shared" si="1"/>
        <v>0</v>
      </c>
    </row>
    <row r="39" spans="1:10" ht="12.75">
      <c r="A39" s="83" t="s">
        <v>126</v>
      </c>
      <c r="B39" s="84" t="s">
        <v>118</v>
      </c>
      <c r="C39" s="102">
        <v>1500</v>
      </c>
      <c r="D39" s="102">
        <v>1500</v>
      </c>
      <c r="E39" s="102"/>
      <c r="F39" s="102"/>
      <c r="G39" s="102"/>
      <c r="H39" s="102"/>
      <c r="I39" s="102"/>
      <c r="J39" s="99">
        <f t="shared" si="1"/>
        <v>3000</v>
      </c>
    </row>
    <row r="40" spans="1:10" s="78" customFormat="1" ht="15" customHeight="1">
      <c r="A40" s="81" t="s">
        <v>122</v>
      </c>
      <c r="B40" s="82" t="s">
        <v>16</v>
      </c>
      <c r="C40" s="101">
        <v>44635</v>
      </c>
      <c r="D40" s="101"/>
      <c r="E40" s="101"/>
      <c r="F40" s="101"/>
      <c r="G40" s="101"/>
      <c r="H40" s="101"/>
      <c r="I40" s="101"/>
      <c r="J40" s="99">
        <f t="shared" si="1"/>
        <v>44635</v>
      </c>
    </row>
    <row r="41" spans="1:10" s="78" customFormat="1" ht="24.75" customHeight="1">
      <c r="A41" s="89" t="s">
        <v>123</v>
      </c>
      <c r="B41" s="82" t="s">
        <v>17</v>
      </c>
      <c r="C41" s="101">
        <v>2500</v>
      </c>
      <c r="D41" s="101"/>
      <c r="E41" s="101"/>
      <c r="F41" s="101"/>
      <c r="G41" s="101"/>
      <c r="H41" s="101"/>
      <c r="I41" s="101"/>
      <c r="J41" s="99">
        <f t="shared" si="1"/>
        <v>2500</v>
      </c>
    </row>
    <row r="42" spans="1:10" s="78" customFormat="1" ht="12.75">
      <c r="A42" s="90" t="s">
        <v>124</v>
      </c>
      <c r="B42" s="91" t="s">
        <v>55</v>
      </c>
      <c r="C42" s="104">
        <v>1818</v>
      </c>
      <c r="D42" s="104"/>
      <c r="E42" s="104"/>
      <c r="F42" s="104"/>
      <c r="G42" s="104"/>
      <c r="H42" s="104"/>
      <c r="I42" s="104"/>
      <c r="J42" s="99">
        <f t="shared" si="1"/>
        <v>1818</v>
      </c>
    </row>
    <row r="43" spans="1:10" s="78" customFormat="1" ht="12.75">
      <c r="A43" s="90" t="s">
        <v>125</v>
      </c>
      <c r="B43" s="91" t="s">
        <v>106</v>
      </c>
      <c r="C43" s="104">
        <v>1666</v>
      </c>
      <c r="D43" s="104"/>
      <c r="E43" s="104"/>
      <c r="F43" s="104"/>
      <c r="G43" s="104"/>
      <c r="H43" s="104"/>
      <c r="I43" s="104"/>
      <c r="J43" s="99">
        <f t="shared" si="1"/>
        <v>1666</v>
      </c>
    </row>
    <row r="44" spans="1:10" s="78" customFormat="1" ht="12.75">
      <c r="A44" s="90" t="s">
        <v>127</v>
      </c>
      <c r="B44" s="91"/>
      <c r="C44" s="104">
        <f>SUM(C45:C48)</f>
        <v>182582</v>
      </c>
      <c r="D44" s="104">
        <f aca="true" t="shared" si="6" ref="D44:I44">SUM(D45:D48)</f>
        <v>20000</v>
      </c>
      <c r="E44" s="104">
        <f t="shared" si="6"/>
        <v>15324</v>
      </c>
      <c r="F44" s="104">
        <f t="shared" si="6"/>
        <v>6479</v>
      </c>
      <c r="G44" s="104">
        <f t="shared" si="6"/>
        <v>0</v>
      </c>
      <c r="H44" s="104">
        <f t="shared" si="6"/>
        <v>0</v>
      </c>
      <c r="I44" s="104">
        <f t="shared" si="6"/>
        <v>10000</v>
      </c>
      <c r="J44" s="99">
        <f t="shared" si="1"/>
        <v>234385</v>
      </c>
    </row>
    <row r="45" spans="1:10" s="78" customFormat="1" ht="15" customHeight="1">
      <c r="A45" s="92" t="s">
        <v>56</v>
      </c>
      <c r="B45" s="93" t="s">
        <v>57</v>
      </c>
      <c r="C45" s="105">
        <f>152582-22340</f>
        <v>130242</v>
      </c>
      <c r="D45" s="105">
        <v>20000</v>
      </c>
      <c r="E45" s="105">
        <v>15324</v>
      </c>
      <c r="F45" s="105">
        <v>6479</v>
      </c>
      <c r="G45" s="105"/>
      <c r="H45" s="105"/>
      <c r="I45" s="105">
        <v>10000</v>
      </c>
      <c r="J45" s="99">
        <f t="shared" si="1"/>
        <v>182045</v>
      </c>
    </row>
    <row r="46" spans="1:10" s="78" customFormat="1" ht="15" customHeight="1">
      <c r="A46" s="79" t="s">
        <v>58</v>
      </c>
      <c r="B46" s="80" t="s">
        <v>18</v>
      </c>
      <c r="C46" s="100">
        <f>30000+22340</f>
        <v>52340</v>
      </c>
      <c r="D46" s="100"/>
      <c r="E46" s="100"/>
      <c r="F46" s="100"/>
      <c r="G46" s="100"/>
      <c r="H46" s="100"/>
      <c r="I46" s="100"/>
      <c r="J46" s="99">
        <f t="shared" si="1"/>
        <v>52340</v>
      </c>
    </row>
    <row r="47" spans="1:10" s="78" customFormat="1" ht="15" customHeight="1">
      <c r="A47" s="79" t="s">
        <v>59</v>
      </c>
      <c r="B47" s="80" t="s">
        <v>60</v>
      </c>
      <c r="C47" s="100"/>
      <c r="D47" s="100"/>
      <c r="E47" s="100"/>
      <c r="F47" s="100"/>
      <c r="G47" s="100"/>
      <c r="H47" s="100"/>
      <c r="I47" s="100"/>
      <c r="J47" s="99">
        <f t="shared" si="1"/>
        <v>0</v>
      </c>
    </row>
    <row r="48" spans="1:10" s="78" customFormat="1" ht="15" customHeight="1">
      <c r="A48" s="79" t="s">
        <v>93</v>
      </c>
      <c r="B48" s="80" t="s">
        <v>94</v>
      </c>
      <c r="C48" s="100"/>
      <c r="D48" s="100"/>
      <c r="E48" s="100"/>
      <c r="F48" s="100"/>
      <c r="G48" s="100"/>
      <c r="H48" s="100"/>
      <c r="I48" s="100"/>
      <c r="J48" s="99">
        <f t="shared" si="1"/>
        <v>0</v>
      </c>
    </row>
    <row r="49" spans="1:10" s="78" customFormat="1" ht="15" customHeight="1">
      <c r="A49" s="94" t="s">
        <v>128</v>
      </c>
      <c r="B49" s="84" t="s">
        <v>129</v>
      </c>
      <c r="C49" s="102">
        <v>14000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99">
        <f t="shared" si="1"/>
        <v>14000</v>
      </c>
    </row>
    <row r="50" spans="1:10" s="95" customFormat="1" ht="23.25" customHeight="1" thickBot="1">
      <c r="A50" s="129" t="s">
        <v>148</v>
      </c>
      <c r="B50" s="130"/>
      <c r="C50" s="106">
        <f aca="true" t="shared" si="7" ref="C50:I50">C49+C44+C43+C42+C41+C40+C39+C36+C21+C16+C10+C5</f>
        <v>965393</v>
      </c>
      <c r="D50" s="106">
        <f t="shared" si="7"/>
        <v>294123</v>
      </c>
      <c r="E50" s="106">
        <f t="shared" si="7"/>
        <v>191303</v>
      </c>
      <c r="F50" s="106">
        <f t="shared" si="7"/>
        <v>50856</v>
      </c>
      <c r="G50" s="106">
        <f t="shared" si="7"/>
        <v>39447</v>
      </c>
      <c r="H50" s="106">
        <f t="shared" si="7"/>
        <v>107695</v>
      </c>
      <c r="I50" s="106">
        <f t="shared" si="7"/>
        <v>59477</v>
      </c>
      <c r="J50" s="106">
        <f>J49+J44+J43+J42+J41+J40+J39+J36+J21+J20+J19+J18+J17+J10+J5</f>
        <v>1708294</v>
      </c>
    </row>
    <row r="51" ht="13.5" thickTop="1">
      <c r="B51" s="96"/>
    </row>
    <row r="52" spans="2:9" ht="12.75">
      <c r="B52" s="96"/>
      <c r="C52" s="98"/>
      <c r="D52" s="98"/>
      <c r="E52" s="98"/>
      <c r="F52" s="98"/>
      <c r="G52" s="98"/>
      <c r="H52" s="98"/>
      <c r="I52" s="98"/>
    </row>
    <row r="53" ht="12.75">
      <c r="B53" s="96"/>
    </row>
  </sheetData>
  <mergeCells count="4">
    <mergeCell ref="A50:B50"/>
    <mergeCell ref="A1:J1"/>
    <mergeCell ref="A3:A4"/>
    <mergeCell ref="B3:B4"/>
  </mergeCells>
  <printOptions/>
  <pageMargins left="1.1811023622047245" right="0.75" top="0.07874015748031496" bottom="0.07874015748031496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*</cp:lastModifiedBy>
  <cp:lastPrinted>2007-03-02T07:57:38Z</cp:lastPrinted>
  <dcterms:created xsi:type="dcterms:W3CDTF">2004-03-15T12:43:25Z</dcterms:created>
  <dcterms:modified xsi:type="dcterms:W3CDTF">2007-03-26T09:54:45Z</dcterms:modified>
  <cp:category/>
  <cp:version/>
  <cp:contentType/>
  <cp:contentStatus/>
</cp:coreProperties>
</file>